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filterPrivacy="1" codeName="ThisWorkbook"/>
  <xr:revisionPtr revIDLastSave="0" documentId="13_ncr:1_{A33E4D30-4E52-4948-8E78-F9A0A49E0E76}" xr6:coauthVersionLast="47" xr6:coauthVersionMax="47" xr10:uidLastSave="{00000000-0000-0000-0000-000000000000}"/>
  <workbookProtection workbookAlgorithmName="SHA-512" workbookHashValue="b2MQjKaVgxteVGhjcUb60AeAbQfaZQ/znz4ToIF51+UoxraB4yQOoFCXziUuocix/fHaIj5g944YLzP+mnDcnw==" workbookSaltValue="UcWQsLLJ46B5Htwp6yl3og==" workbookSpinCount="100000" lockStructure="1"/>
  <bookViews>
    <workbookView xWindow="37215" yWindow="4020" windowWidth="20550" windowHeight="15600" xr2:uid="{00000000-000D-0000-FFFF-FFFF00000000}"/>
  </bookViews>
  <sheets>
    <sheet name="医療機関情報" sheetId="4" r:id="rId1"/>
    <sheet name="secret" sheetId="8" state="hidden" r:id="rId2"/>
    <sheet name="secret2" sheetId="9" state="hidden" r:id="rId3"/>
  </sheets>
  <definedNames>
    <definedName name="APC_1">secret2!$GN$2</definedName>
    <definedName name="APC_2">secret2!$GO$2</definedName>
    <definedName name="APC_3">secret2!$GP$2</definedName>
    <definedName name="APC_4">secret2!$GQ$2:$GQ$3</definedName>
    <definedName name="APC_5">secret2!$GR$2:$GR$11</definedName>
    <definedName name="ATM_1">secret2!$AE$2</definedName>
    <definedName name="ATM_2">secret2!$AF$2</definedName>
    <definedName name="ATM_3">secret2!$AG$2</definedName>
    <definedName name="ATM_4">secret2!$AH$2:$AH$3</definedName>
    <definedName name="ATM_5">secret2!$AI$2:$AI$11</definedName>
    <definedName name="AXIN2_1">secret2!$EA$2</definedName>
    <definedName name="AXIN2_2">secret2!$EB$2</definedName>
    <definedName name="AXIN2_3">secret2!$EC$2</definedName>
    <definedName name="AXIN2_4">secret2!$ED$2</definedName>
    <definedName name="AXIN2_5">secret2!$EE$2:$EE$5</definedName>
    <definedName name="BMPR1A_1">secret2!$U$2</definedName>
    <definedName name="BMPR1A_2">secret2!$V$2</definedName>
    <definedName name="BMPR1A_3">secret2!$W$2</definedName>
    <definedName name="BMPR1A_4">secret2!$X$2:$X$3</definedName>
    <definedName name="BMPR1A_5">secret2!$Y$2:$Y$11</definedName>
    <definedName name="BRCA1_1">secret2!$DL$2</definedName>
    <definedName name="BRCA1_2">secret2!$DM$2</definedName>
    <definedName name="BRCA1_3">secret2!$DN$2</definedName>
    <definedName name="BRCA1_4">secret2!$DO$2:$DO$3</definedName>
    <definedName name="BRCA1_5">secret2!$DP$2:$DP$11</definedName>
    <definedName name="BRCA2_1">secret2!$BI$2</definedName>
    <definedName name="BRCA2_2">secret2!$BJ$2</definedName>
    <definedName name="BRCA2_3">secret2!$BK$2</definedName>
    <definedName name="BRCA2_4">secret2!$BL$2</definedName>
    <definedName name="BRCA2_5">secret2!$BM$2:$BM$10</definedName>
    <definedName name="BRIP1_1">secret2!$DV$2</definedName>
    <definedName name="BRIP1_2">secret2!$DW$2</definedName>
    <definedName name="BRIP1_3">secret2!$DX$2</definedName>
    <definedName name="BRIP1_4">secret2!$DY$2:$DY$4</definedName>
    <definedName name="BRIP1_5">secret2!$DZ$2:$DZ$11</definedName>
    <definedName name="CDH1_1">secret2!$CR$2</definedName>
    <definedName name="CDH1_2">secret2!$CS$2</definedName>
    <definedName name="CDH1_3">secret2!$CT$2</definedName>
    <definedName name="CDH1_4">secret2!$CU$2:$CU$3</definedName>
    <definedName name="CDH1_5">secret2!$CV$2:$CV$11</definedName>
    <definedName name="CDKN2A_1">secret2!$HM$2</definedName>
    <definedName name="CDKN2A_2">secret2!$HN$2</definedName>
    <definedName name="CDKN2A_3">secret2!$HO$2</definedName>
    <definedName name="CDKN2A_4">secret2!$HP$2</definedName>
    <definedName name="CDKN2A_5">secret2!$HQ$2:$HQ$3</definedName>
    <definedName name="CHEK2_1">secret2!$FO$2</definedName>
    <definedName name="CHEK2_2">secret2!$FP$2</definedName>
    <definedName name="CHEK2_3">secret2!$FQ$2</definedName>
    <definedName name="CHEK2_4">secret2!$FR$2:$FR$3</definedName>
    <definedName name="CHEK2_5">secret2!$FS$2:$FS$11</definedName>
    <definedName name="DDX41_1">secret2!$JK$2</definedName>
    <definedName name="DDX41_2">secret2!$JL$2</definedName>
    <definedName name="DDX41_3">secret2!$JM$2</definedName>
    <definedName name="DDX41_4">secret2!$JN$2</definedName>
    <definedName name="DDX41_5">secret2!$JO$2</definedName>
    <definedName name="DDX41_6">secret2!$JP$2:$JP$7</definedName>
    <definedName name="DICER1_1">secret2!$JA$2</definedName>
    <definedName name="DICER1_2">secret2!$JB$2</definedName>
    <definedName name="DICER1_3">secret2!$JC$2</definedName>
    <definedName name="DICER1_4">secret2!$JD$2:$JD$3</definedName>
    <definedName name="DICER1_5">secret2!$JE$2:$JE$11</definedName>
    <definedName name="EPCAM_1">secret2!$EZ$2</definedName>
    <definedName name="EPCAM_2">secret2!$FA$2</definedName>
    <definedName name="EPCAM_3">secret2!$FB$2</definedName>
    <definedName name="EPCAM_4">secret2!$FC$2</definedName>
    <definedName name="EPCAM_5">secret2!$FD$2:$FD$4</definedName>
    <definedName name="ETV6_1">secret2!$JF$2</definedName>
    <definedName name="ETV6_2">secret2!$JG$2</definedName>
    <definedName name="ETV6_3">secret2!$JH$2</definedName>
    <definedName name="ETV6_4">secret2!$JI$2:$JI$4</definedName>
    <definedName name="ETV6_5">secret2!$JJ$2:$JJ$11</definedName>
    <definedName name="FANCA_1">secret2!$KH$2</definedName>
    <definedName name="FANCA_2">secret2!$KI$2</definedName>
    <definedName name="FANCA_3">secret2!$KJ$2</definedName>
    <definedName name="FANCA_4">secret2!$KK$2:$KK$3</definedName>
    <definedName name="FANCA_5">secret2!$KL$2:$KL$11</definedName>
    <definedName name="FANCB_1">secret2!$KM$2</definedName>
    <definedName name="FANCB_2">secret2!$KN$2</definedName>
    <definedName name="FANCB_3">secret2!$KO$2</definedName>
    <definedName name="FANCB_4">secret2!$KP$2</definedName>
    <definedName name="FANCB_5">secret2!$KQ$2:$KQ$4</definedName>
    <definedName name="FANCC_1">secret2!$HW$2</definedName>
    <definedName name="FANCC_2">secret2!$HX$2</definedName>
    <definedName name="FANCC_3">secret2!$HY$2</definedName>
    <definedName name="FANCC_4">secret2!$HZ$2:$HZ$3</definedName>
    <definedName name="FANCC_5">secret2!$IA$2:$IA$11</definedName>
    <definedName name="FANCG_1">secret2!$HR$2</definedName>
    <definedName name="FANCG_2">secret2!$HS$2</definedName>
    <definedName name="FANCG_3">secret2!$HT$2</definedName>
    <definedName name="FANCG_4">secret2!$HU$2</definedName>
    <definedName name="FANCG_5">secret2!$HV$2</definedName>
    <definedName name="FH_1">secret2!$IG$2</definedName>
    <definedName name="FH_2">secret2!$IH$2</definedName>
    <definedName name="FH_3">secret2!$II$2</definedName>
    <definedName name="FH_4">secret2!$IJ$2:$IJ$3</definedName>
    <definedName name="FH_5">secret2!$IK$2:$IK$11</definedName>
    <definedName name="FLCN_1">secret2!$CW$2</definedName>
    <definedName name="FLCN_2">secret2!$CX$2</definedName>
    <definedName name="FLCN_3">secret2!$CY$2</definedName>
    <definedName name="FLCN_4">secret2!$CZ$2</definedName>
    <definedName name="FLCN_5">secret2!$DA$2:$DA$4</definedName>
    <definedName name="GREM1_1">secret2!$BS$2</definedName>
    <definedName name="GREM1_2">secret2!$BT$2</definedName>
    <definedName name="GREM1_3">secret2!$BU$2</definedName>
    <definedName name="GREM1_4">secret2!$BV$2</definedName>
    <definedName name="GREM1_5">secret2!$BW$2</definedName>
    <definedName name="MAX_1">secret2!$IL$2</definedName>
    <definedName name="MAX_2">secret2!$IM$2</definedName>
    <definedName name="MAX_3">secret2!$IN$2</definedName>
    <definedName name="MAX_4">secret2!$IO$2:$IO$3</definedName>
    <definedName name="MAX_5">secret2!$IP$2:$IP$11</definedName>
    <definedName name="MEN1_1">secret2!$AY$2</definedName>
    <definedName name="MEN1_2">secret2!$AZ$2</definedName>
    <definedName name="MEN1_3">secret2!$BA$2</definedName>
    <definedName name="MEN1_4">secret2!$BB$2</definedName>
    <definedName name="MEN1_5">secret2!$BC$2:$BC$3</definedName>
    <definedName name="MLH1_1">secret2!$GI$2</definedName>
    <definedName name="MLH1_2">secret2!$GJ$2</definedName>
    <definedName name="MLH1_3">secret2!$GK$2:$GK$3</definedName>
    <definedName name="MLH1_4">secret2!$GL$2:$GL$11</definedName>
    <definedName name="MLH1_5">secret2!$GM$2:$GM$11</definedName>
    <definedName name="MSH2_1">secret2!$FE$2</definedName>
    <definedName name="MSH2_2">secret2!$FF$2</definedName>
    <definedName name="MSH2_3">secret2!$FG$2</definedName>
    <definedName name="MSH2_4">secret2!$FH$2</definedName>
    <definedName name="MSH2_5">secret2!$FI$2:$FI$10</definedName>
    <definedName name="MSH3_1">secret2!$GS$2</definedName>
    <definedName name="MSH3_2">secret2!$GT$2</definedName>
    <definedName name="MSH3_3">secret2!$GU$2</definedName>
    <definedName name="MSH3_4">secret2!$GV$2:$GV$4</definedName>
    <definedName name="MSH3_5">secret2!$GW$2:$GW$11</definedName>
    <definedName name="MSH6_1">secret2!$FJ$2</definedName>
    <definedName name="MSH6_2">secret2!$FK$2</definedName>
    <definedName name="MSH6_3">secret2!$FL$2</definedName>
    <definedName name="MSH6_4">secret2!$FM$2:$FM$3</definedName>
    <definedName name="MSH6_5">secret2!$FN$2:$FN$11</definedName>
    <definedName name="MUTYH_1">secret2!$K$2</definedName>
    <definedName name="MUTYH_2">secret2!$L$2</definedName>
    <definedName name="MUTYH_3">secret2!$M$2</definedName>
    <definedName name="MUTYH_4">secret2!$N$2</definedName>
    <definedName name="MUTYH_5">secret2!$O$2:$O$4</definedName>
    <definedName name="NBN_1">secret2!$HC$2</definedName>
    <definedName name="NBN_2">secret2!$HD$2</definedName>
    <definedName name="NBN_3">secret2!$HE$2</definedName>
    <definedName name="NBN_4">secret2!$HF$2</definedName>
    <definedName name="NBN_5">secret2!$HG$2:$HG$7</definedName>
    <definedName name="NF1_1">secret2!$DB$2</definedName>
    <definedName name="NF1_2">secret2!$DC$2</definedName>
    <definedName name="NF1_3">secret2!$DD$2</definedName>
    <definedName name="NF1_4">secret2!$DE$2:$DE$5</definedName>
    <definedName name="NF1_5">secret2!$DF$2:$DF$11</definedName>
    <definedName name="NF2_1">secret2!$FT$2</definedName>
    <definedName name="NF2_2">secret2!$FU$2</definedName>
    <definedName name="NF2_3">secret2!$FV$2</definedName>
    <definedName name="NF2_4">secret2!$FW$2</definedName>
    <definedName name="NF2_5">secret2!$FX$2:$FX$11</definedName>
    <definedName name="NTHL1_1">secret2!$CC$2</definedName>
    <definedName name="NTHL1_2">secret2!$CD$2</definedName>
    <definedName name="NTHL1_3">secret2!$CE$2</definedName>
    <definedName name="NTHL1_4">secret2!$CF$2</definedName>
    <definedName name="NTHL1_5">secret2!$CG$2:$CG$3</definedName>
    <definedName name="PALB2_1">secret2!$CM$2</definedName>
    <definedName name="PALB2_2">secret2!$CN$2</definedName>
    <definedName name="PALB2_3">secret2!$CO$2</definedName>
    <definedName name="PALB2_4">secret2!$CP$2</definedName>
    <definedName name="PALB2_5">secret2!$CQ$2:$CQ$6</definedName>
    <definedName name="PMS2_1">secret2!$GX$2</definedName>
    <definedName name="PMS2_2">secret2!$GY$2</definedName>
    <definedName name="PMS2_3">secret2!$GZ$2:$GZ$3</definedName>
    <definedName name="PMS2_4">secret2!$HA$2:$HA$11</definedName>
    <definedName name="PMS2_5">secret2!$HB$2:$HB$11</definedName>
    <definedName name="POLD1_1">secret2!$EU$2</definedName>
    <definedName name="POLD1_2">secret2!$EV$2</definedName>
    <definedName name="POLD1_3">secret2!$EW$2</definedName>
    <definedName name="POLD1_4">secret2!$EX$2:$EX$3</definedName>
    <definedName name="POLD1_5">secret2!$EY$2:$EY$11</definedName>
    <definedName name="POLE_1">secret2!$BD$2</definedName>
    <definedName name="POLE_2">secret2!$BE$2</definedName>
    <definedName name="POLE_3">secret2!$BF$2</definedName>
    <definedName name="POLE_4">secret2!$BG$2</definedName>
    <definedName name="POLE_5">secret2!$BH$2:$BH$8</definedName>
    <definedName name="_xlnm.Print_Area" localSheetId="0">医療機関情報!$A$3:$J$44</definedName>
    <definedName name="PTEN_1">secret2!$Z$2</definedName>
    <definedName name="PTEN_2">secret2!$AA$2</definedName>
    <definedName name="PTEN_3">secret2!$AB$2</definedName>
    <definedName name="PTEN_4">secret2!$AC$2:$AC$3</definedName>
    <definedName name="PTEN_5">secret2!$AD$2:$AD$11</definedName>
    <definedName name="RAD51C_1">secret2!$DQ$2</definedName>
    <definedName name="RAD51C_2">secret2!$DR$2</definedName>
    <definedName name="RAD51C_3">secret2!$DS$2</definedName>
    <definedName name="RAD51C_4">secret2!$DT$2:$DT$3</definedName>
    <definedName name="RAD51C_5">secret2!$DU$2:$DU$11</definedName>
    <definedName name="RAD51D_1">secret2!$DG$2</definedName>
    <definedName name="RAD51D_2">secret2!$DH$2</definedName>
    <definedName name="RAD51D_3">secret2!$DI$2</definedName>
    <definedName name="RAD51D_4">secret2!$DJ$2</definedName>
    <definedName name="RAD51D_5">secret2!$DK$2:$DK$3</definedName>
    <definedName name="RB1_1">secret2!$BN$2</definedName>
    <definedName name="RB1_2">secret2!$BO$2</definedName>
    <definedName name="RB1_3">secret2!$BP$2</definedName>
    <definedName name="RB1_4">secret2!$BQ$2:$BQ$3</definedName>
    <definedName name="RB1_5">secret2!$BR$2:$BR$11</definedName>
    <definedName name="RET_1">secret2!$P$2</definedName>
    <definedName name="RET_2">secret2!$Q$2</definedName>
    <definedName name="RET_3">secret2!$R$2</definedName>
    <definedName name="RET_4">secret2!$S$2:$S$3</definedName>
    <definedName name="RET_5">secret2!$T$2:$T$11</definedName>
    <definedName name="RUNX1_1">secret2!$JQ$2</definedName>
    <definedName name="RUNX1_2">secret2!$JR$2</definedName>
    <definedName name="RUNX1_3">secret2!$JS$2:$JS$3</definedName>
    <definedName name="RUNX1_4">secret2!$JT$2:$JT$11</definedName>
    <definedName name="RUNX1_5">secret2!$JU$2:$JU$11</definedName>
    <definedName name="SAMD9_1">secret2!$JV$2</definedName>
    <definedName name="SAMD9_2">secret2!$JW$2</definedName>
    <definedName name="SAMD9_3">secret2!$JX$2</definedName>
    <definedName name="SAMD9_4">secret2!$JY$2</definedName>
    <definedName name="SAMD9_5">secret2!$JZ$2</definedName>
    <definedName name="SAMD9_6">secret2!$KA$2:$KA$7</definedName>
    <definedName name="SAMD9L_1">secret2!$KB$2</definedName>
    <definedName name="SAMD9L_2">secret2!$KC$2</definedName>
    <definedName name="SAMD9L_3">secret2!$KD$2</definedName>
    <definedName name="SAMD9L_4">secret2!$KE$2</definedName>
    <definedName name="SAMD9L_5">secret2!$KF$2</definedName>
    <definedName name="SAMD9L_6">secret2!$KG$2:$KG$6</definedName>
    <definedName name="SDHA_1">secret2!$IQ$2</definedName>
    <definedName name="SDHA_2">secret2!$IR$2</definedName>
    <definedName name="SDHA_3">secret2!$IS$2</definedName>
    <definedName name="SDHA_4">secret2!$IT$2</definedName>
    <definedName name="SDHA_5">secret2!$IU$2:$IU$6</definedName>
    <definedName name="SDHAF2_1">secret2!$AT$2</definedName>
    <definedName name="SDHAF2_2">secret2!$AU$2</definedName>
    <definedName name="SDHAF2_3">secret2!$AV$2</definedName>
    <definedName name="SDHAF2_4">secret2!$AW$2</definedName>
    <definedName name="SDHAF2_5">secret2!$AX$2:$AX$3</definedName>
    <definedName name="SDHB_1">secret2!$F$2</definedName>
    <definedName name="SDHB_2">secret2!$G$2</definedName>
    <definedName name="SDHB_3">secret2!$H$2</definedName>
    <definedName name="SDHB_4">secret2!$I$2</definedName>
    <definedName name="SDHB_5">secret2!$J$2:$J$6</definedName>
    <definedName name="SDHC_1">secret2!$A$2</definedName>
    <definedName name="SDHC_2">secret2!$B$2</definedName>
    <definedName name="SDHC_3">secret2!$C$2</definedName>
    <definedName name="SDHC_4">secret2!$D$2</definedName>
    <definedName name="SDHC_5">secret2!$E$2:$E$7</definedName>
    <definedName name="SDHD_1">secret2!$AJ$2</definedName>
    <definedName name="SDHD_2">secret2!$AK$2</definedName>
    <definedName name="SDHD_3">secret2!$AL$2</definedName>
    <definedName name="SDHD_4">secret2!$AM$2</definedName>
    <definedName name="SDHD_5">secret2!$AN$2:$AN$3</definedName>
    <definedName name="SMAD3_1">secret2!$BX$2</definedName>
    <definedName name="SMAD3_2">secret2!$BY$2</definedName>
    <definedName name="SMAD3_3">secret2!$BZ$2</definedName>
    <definedName name="SMAD3_4">secret2!$CA$2:$CA$3</definedName>
    <definedName name="SMAD3_5">secret2!$CB$2:$CB$11</definedName>
    <definedName name="SMAD4_1">secret2!$EK$2</definedName>
    <definedName name="SMAD4_2">secret2!$EL$2</definedName>
    <definedName name="SMAD4_3">secret2!$EM$2</definedName>
    <definedName name="SMAD4_4">secret2!$EN$2</definedName>
    <definedName name="SMAD4_5">secret2!$EO$2:$EO$5</definedName>
    <definedName name="STK11_1">secret2!$EP$2</definedName>
    <definedName name="STK11_2">secret2!$EQ$2</definedName>
    <definedName name="STK11_3">secret2!$ER$2</definedName>
    <definedName name="STK11_4">secret2!$ES$2</definedName>
    <definedName name="STK11_5">secret2!$ET$2:$ET$4</definedName>
    <definedName name="TGFBR1_1">secret2!$IB$2</definedName>
    <definedName name="TGFBR1_2">secret2!$IC$2</definedName>
    <definedName name="TGFBR1_3">secret2!$ID$2</definedName>
    <definedName name="TGFBR1_4">secret2!$IE$2</definedName>
    <definedName name="TGFBR1_5">secret2!$IF$2:$IF$6</definedName>
    <definedName name="TGFBR2_1">secret2!$GD$2</definedName>
    <definedName name="TGFBR2_2">secret2!$GE$2</definedName>
    <definedName name="TGFBR2_3">secret2!$GF$2</definedName>
    <definedName name="TGFBR2_4">secret2!$GG$2</definedName>
    <definedName name="TGFBR2_5">secret2!$GH$2:$GH$11</definedName>
    <definedName name="TMEM127_1">secret2!$IV$2</definedName>
    <definedName name="TMEM127_2">secret2!$IW$2</definedName>
    <definedName name="TMEM127_3">secret2!$IX$2</definedName>
    <definedName name="TMEM127_4">secret2!$IY$2</definedName>
    <definedName name="TMEM127_5">secret2!$IZ$2:$IZ$3</definedName>
    <definedName name="TP53_1">secret2!$EF$2</definedName>
    <definedName name="TP53_2">secret2!$EG$2</definedName>
    <definedName name="TP53_3">secret2!$EH$2</definedName>
    <definedName name="TP53_4">secret2!$EI$2</definedName>
    <definedName name="TP53_5">secret2!$EJ$2:$EJ$3</definedName>
    <definedName name="TSC1_1">secret2!$HH$2</definedName>
    <definedName name="TSC1_2">secret2!$HI$2</definedName>
    <definedName name="TSC1_3">secret2!$HJ$2</definedName>
    <definedName name="TSC1_4">secret2!$HK$2:$HK$3</definedName>
    <definedName name="TSC1_5">secret2!$HL$2:$HL$11</definedName>
    <definedName name="TSC2_1">secret2!$CH$2</definedName>
    <definedName name="TSC2_2">secret2!$CI$2</definedName>
    <definedName name="TSC2_3">secret2!$CJ$2</definedName>
    <definedName name="TSC2_4">secret2!$CK$2</definedName>
    <definedName name="TSC2_5">secret2!$CL$2:$CL$6</definedName>
    <definedName name="VHL_1">secret2!$FY$2</definedName>
    <definedName name="VHL_2">secret2!$FZ$2</definedName>
    <definedName name="VHL_3">secret2!$GA$2</definedName>
    <definedName name="VHL_4">secret2!$GB$2</definedName>
    <definedName name="VHL_5">secret2!$GC$2</definedName>
    <definedName name="WT1_1">secret2!$AO$2</definedName>
    <definedName name="WT1_2">secret2!$AP$2</definedName>
    <definedName name="WT1_3">secret2!$AQ$2</definedName>
    <definedName name="WT1_4">secret2!$AR$2:$AR$3</definedName>
    <definedName name="WT1_5">secret2!$AS$2:$AS$11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26" i="8" l="1"/>
  <c r="B2" i="8"/>
  <c r="B1" i="8"/>
  <c r="A5" i="8"/>
  <c r="A2" i="8"/>
  <c r="D9" i="4"/>
  <c r="G7" i="4"/>
  <c r="C1" i="8"/>
  <c r="J61" i="8"/>
  <c r="J60" i="8"/>
  <c r="J59" i="8"/>
  <c r="J58" i="8"/>
  <c r="J57" i="8"/>
  <c r="J56" i="8"/>
  <c r="J55" i="8"/>
  <c r="J54" i="8"/>
  <c r="B3" i="8" l="1"/>
  <c r="J53" i="8"/>
  <c r="J52" i="8"/>
  <c r="J51" i="8"/>
  <c r="J50" i="8"/>
  <c r="A42" i="4" a="1"/>
  <c r="A42" i="4" l="1"/>
  <c r="G9" i="4"/>
  <c r="D7" i="4"/>
  <c r="C2" i="8"/>
  <c r="C4" i="8"/>
  <c r="C3" i="8"/>
  <c r="G13" i="4" l="1"/>
  <c r="D13" i="4"/>
  <c r="A37" i="8"/>
  <c r="A36" i="8"/>
  <c r="A35" i="8"/>
  <c r="A34" i="8"/>
  <c r="A33" i="8"/>
  <c r="A32" i="8"/>
  <c r="A31" i="8"/>
  <c r="A30" i="8"/>
  <c r="A29" i="8"/>
  <c r="A28" i="8"/>
  <c r="A27" i="8"/>
  <c r="A26" i="8"/>
  <c r="A25" i="8"/>
  <c r="A24" i="8"/>
  <c r="A23" i="8"/>
  <c r="A22" i="8"/>
  <c r="A21" i="8"/>
  <c r="A20" i="8"/>
  <c r="G11" i="4"/>
  <c r="D11" i="4"/>
  <c r="A19" i="8"/>
  <c r="A18" i="8"/>
  <c r="A17" i="8"/>
  <c r="A16" i="8"/>
  <c r="A15" i="8"/>
  <c r="A14" i="8"/>
  <c r="A13" i="8"/>
  <c r="A12" i="8"/>
  <c r="A11" i="8"/>
  <c r="A10" i="8" l="1"/>
  <c r="A9" i="8"/>
  <c r="A8" i="8"/>
  <c r="A7" i="8"/>
  <c r="A6" i="8"/>
  <c r="A4" i="8"/>
  <c r="A3" i="8"/>
  <c r="J49" i="8" l="1"/>
  <c r="J48" i="8"/>
  <c r="J47" i="8"/>
  <c r="J46" i="8"/>
  <c r="J45" i="8"/>
  <c r="J44" i="8"/>
  <c r="J43" i="8"/>
  <c r="J42" i="8"/>
  <c r="J41" i="8"/>
  <c r="J40" i="8"/>
  <c r="J39" i="8"/>
  <c r="J38" i="8"/>
  <c r="J37" i="8"/>
  <c r="J36" i="8"/>
  <c r="J35" i="8"/>
  <c r="J34" i="8"/>
  <c r="J33" i="8"/>
  <c r="J32" i="8"/>
  <c r="J31" i="8"/>
  <c r="J30" i="8"/>
  <c r="J29" i="8"/>
  <c r="J28" i="8"/>
  <c r="J27" i="8"/>
  <c r="J26" i="8"/>
  <c r="J25" i="8"/>
  <c r="J24" i="8"/>
  <c r="J23" i="8"/>
  <c r="J22" i="8"/>
  <c r="J21" i="8"/>
  <c r="J20" i="8"/>
  <c r="J19" i="8"/>
  <c r="J18" i="8"/>
  <c r="J17" i="8"/>
  <c r="J16" i="8"/>
  <c r="J15" i="8"/>
  <c r="J14" i="8"/>
  <c r="J13" i="8"/>
  <c r="J12" i="8"/>
  <c r="J11" i="8"/>
  <c r="J10" i="8"/>
  <c r="J9" i="8"/>
  <c r="J8" i="8"/>
  <c r="J7" i="8"/>
  <c r="J6" i="8"/>
  <c r="J5" i="8"/>
  <c r="J4" i="8"/>
  <c r="J3" i="8"/>
  <c r="J2" i="8"/>
  <c r="C29" i="8" l="1"/>
  <c r="C28" i="8"/>
  <c r="C27" i="8"/>
  <c r="C20" i="8"/>
  <c r="C8" i="8"/>
  <c r="C7" i="8"/>
  <c r="C25" i="8"/>
  <c r="C24" i="8"/>
  <c r="C23" i="8"/>
  <c r="C22" i="8"/>
  <c r="C21" i="8"/>
  <c r="C19" i="8"/>
  <c r="C18" i="8"/>
  <c r="C17" i="8"/>
  <c r="C16" i="8"/>
  <c r="C15" i="8"/>
  <c r="C14" i="8"/>
  <c r="C13" i="8"/>
  <c r="C12" i="8"/>
  <c r="C11" i="8"/>
  <c r="C10" i="8"/>
  <c r="C9" i="8"/>
  <c r="C5" i="8"/>
  <c r="C6" i="8"/>
  <c r="C30" i="8"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<sst xmlns="http://schemas.openxmlformats.org/spreadsheetml/2006/main" count="569" uniqueCount="527">
  <si>
    <t>〒292-0818　千葉県木更津市かずさ鎌足2丁目5-23</t>
    <rPh sb="10" eb="13">
      <t>チバケン</t>
    </rPh>
    <rPh sb="13" eb="17">
      <t>キサラヅシ</t>
    </rPh>
    <rPh sb="20" eb="22">
      <t>カマタリ</t>
    </rPh>
    <rPh sb="23" eb="25">
      <t>チョウメ</t>
    </rPh>
    <phoneticPr fontId="2"/>
  </si>
  <si>
    <t xml:space="preserve"> </t>
    <phoneticPr fontId="2"/>
  </si>
  <si>
    <t>公益財団法人 かずさDNA研究所　遺伝子検査室</t>
    <rPh sb="0" eb="2">
      <t>コウエキ</t>
    </rPh>
    <rPh sb="2" eb="4">
      <t>ザイダン</t>
    </rPh>
    <rPh sb="4" eb="6">
      <t>ホウジン</t>
    </rPh>
    <rPh sb="13" eb="16">
      <t>ケンキュウジョ</t>
    </rPh>
    <rPh sb="17" eb="20">
      <t>イデンシ</t>
    </rPh>
    <rPh sb="20" eb="22">
      <t>ケンサ</t>
    </rPh>
    <rPh sb="22" eb="23">
      <t>シツ</t>
    </rPh>
    <phoneticPr fontId="2"/>
  </si>
  <si>
    <t>患者様から検査同意(書)取得を前提としています</t>
    <rPh sb="10" eb="11">
      <t>ショ</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</si>
  <si>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</si>
  <si>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</si>
  <si>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</si>
  <si>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</si>
  <si>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</si>
  <si>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</si>
  <si>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</si>
  <si>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</si>
  <si>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</si>
  <si>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</si>
  <si>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&lt;</t>
    <phoneticPr fontId="2"/>
  </si>
  <si>
    <t>&gt;</t>
    <phoneticPr fontId="2"/>
  </si>
  <si>
    <t>:</t>
    <phoneticPr fontId="2"/>
  </si>
  <si>
    <t>;</t>
    <phoneticPr fontId="2"/>
  </si>
  <si>
    <t>"</t>
    <phoneticPr fontId="2"/>
  </si>
  <si>
    <t>,</t>
    <phoneticPr fontId="2"/>
  </si>
  <si>
    <t>*</t>
    <phoneticPr fontId="2"/>
  </si>
  <si>
    <t>^</t>
    <phoneticPr fontId="2"/>
  </si>
  <si>
    <t>|</t>
    <phoneticPr fontId="2"/>
  </si>
  <si>
    <t>&amp;</t>
    <phoneticPr fontId="2"/>
  </si>
  <si>
    <t>'</t>
    <phoneticPr fontId="2"/>
  </si>
  <si>
    <t>_</t>
    <phoneticPr fontId="2"/>
  </si>
  <si>
    <t>スペース</t>
    <phoneticPr fontId="2"/>
  </si>
  <si>
    <t>先頭ゼロ</t>
    <rPh sb="0" eb="2">
      <t>セントウ</t>
    </rPh>
    <phoneticPr fontId="2"/>
  </si>
  <si>
    <r>
      <t>匿名化ID</t>
    </r>
    <r>
      <rPr>
        <sz val="10.5"/>
        <color rgb="FFFF0000"/>
        <rFont val="ＭＳ ゴシック"/>
        <family val="3"/>
        <charset val="128"/>
      </rPr>
      <t>（必須）</t>
    </r>
    <r>
      <rPr>
        <sz val="10.5"/>
        <rFont val="ＭＳ ゴシック"/>
        <family val="3"/>
        <charset val="128"/>
      </rPr>
      <t xml:space="preserve">
 (医療機関検体管理番号):</t>
    </r>
    <rPh sb="0" eb="2">
      <t>トクメイ</t>
    </rPh>
    <rPh sb="2" eb="3">
      <t>カ</t>
    </rPh>
    <rPh sb="6" eb="8">
      <t>ヒッス</t>
    </rPh>
    <rPh sb="12" eb="14">
      <t>イリョウ</t>
    </rPh>
    <rPh sb="14" eb="16">
      <t>キカン</t>
    </rPh>
    <rPh sb="16" eb="18">
      <t>ケンタイ</t>
    </rPh>
    <rPh sb="18" eb="20">
      <t>カンリ</t>
    </rPh>
    <rPh sb="20" eb="22">
      <t>バンゴウ</t>
    </rPh>
    <phoneticPr fontId="2"/>
  </si>
  <si>
    <r>
      <t>医療機関</t>
    </r>
    <r>
      <rPr>
        <sz val="10.5"/>
        <color rgb="FFFF0000"/>
        <rFont val="ＭＳ ゴシック"/>
        <family val="3"/>
        <charset val="128"/>
      </rPr>
      <t>（必須）</t>
    </r>
    <r>
      <rPr>
        <sz val="10.5"/>
        <rFont val="ＭＳ ゴシック"/>
        <family val="3"/>
        <charset val="128"/>
      </rPr>
      <t>：</t>
    </r>
    <rPh sb="5" eb="7">
      <t>ヒッス</t>
    </rPh>
    <phoneticPr fontId="2"/>
  </si>
  <si>
    <r>
      <t>診療科</t>
    </r>
    <r>
      <rPr>
        <sz val="10.5"/>
        <color rgb="FFFF0000"/>
        <rFont val="ＭＳ ゴシック"/>
        <family val="3"/>
        <charset val="128"/>
      </rPr>
      <t>（必須）</t>
    </r>
    <r>
      <rPr>
        <sz val="10.5"/>
        <rFont val="ＭＳ ゴシック"/>
        <family val="3"/>
        <charset val="128"/>
      </rPr>
      <t>：</t>
    </r>
    <rPh sb="4" eb="6">
      <t>ヒッス</t>
    </rPh>
    <phoneticPr fontId="2"/>
  </si>
  <si>
    <r>
      <t>郵便番号</t>
    </r>
    <r>
      <rPr>
        <sz val="10.5"/>
        <color rgb="FFFF0000"/>
        <rFont val="ＭＳ ゴシック"/>
        <family val="3"/>
        <charset val="128"/>
      </rPr>
      <t>（必須）</t>
    </r>
    <r>
      <rPr>
        <sz val="10.5"/>
        <rFont val="ＭＳ ゴシック"/>
        <family val="3"/>
        <charset val="128"/>
      </rPr>
      <t>：</t>
    </r>
    <rPh sb="0" eb="4">
      <t>ユウビンバンゴウ</t>
    </rPh>
    <rPh sb="5" eb="7">
      <t>ヒッス</t>
    </rPh>
    <phoneticPr fontId="2"/>
  </si>
  <si>
    <r>
      <t>所在地</t>
    </r>
    <r>
      <rPr>
        <sz val="10.5"/>
        <color rgb="FFFF0000"/>
        <rFont val="ＭＳ ゴシック"/>
        <family val="3"/>
        <charset val="128"/>
      </rPr>
      <t>（必須）</t>
    </r>
    <r>
      <rPr>
        <sz val="10.5"/>
        <rFont val="ＭＳ ゴシック"/>
        <family val="3"/>
        <charset val="128"/>
      </rPr>
      <t>：</t>
    </r>
    <rPh sb="0" eb="3">
      <t>ショザイチ</t>
    </rPh>
    <rPh sb="4" eb="6">
      <t>ヒッス</t>
    </rPh>
    <phoneticPr fontId="2"/>
  </si>
  <si>
    <r>
      <t>担当医氏名</t>
    </r>
    <r>
      <rPr>
        <sz val="10.5"/>
        <color rgb="FFFF0000"/>
        <rFont val="ＭＳ ゴシック"/>
        <family val="3"/>
        <charset val="128"/>
      </rPr>
      <t>（必須）</t>
    </r>
    <r>
      <rPr>
        <sz val="10.5"/>
        <rFont val="ＭＳ ゴシック"/>
        <family val="3"/>
        <charset val="128"/>
      </rPr>
      <t>：</t>
    </r>
    <rPh sb="6" eb="8">
      <t>ヒッス</t>
    </rPh>
    <phoneticPr fontId="2"/>
  </si>
  <si>
    <r>
      <t>E-mailアドレス</t>
    </r>
    <r>
      <rPr>
        <sz val="10.5"/>
        <color rgb="FFFF0000"/>
        <rFont val="ＭＳ ゴシック"/>
        <family val="3"/>
        <charset val="128"/>
      </rPr>
      <t>（必須）</t>
    </r>
    <r>
      <rPr>
        <sz val="10.5"/>
        <rFont val="ＭＳ ゴシック"/>
        <family val="3"/>
        <charset val="128"/>
      </rPr>
      <t>：</t>
    </r>
    <rPh sb="11" eb="13">
      <t>ヒッス</t>
    </rPh>
    <phoneticPr fontId="2"/>
  </si>
  <si>
    <r>
      <t>診療科または部署</t>
    </r>
    <r>
      <rPr>
        <sz val="10.5"/>
        <color rgb="FFFF0000"/>
        <rFont val="ＭＳ ゴシック"/>
        <family val="3"/>
        <charset val="128"/>
      </rPr>
      <t>（必須）</t>
    </r>
    <r>
      <rPr>
        <sz val="10.5"/>
        <rFont val="ＭＳ ゴシック"/>
        <family val="3"/>
        <charset val="128"/>
      </rPr>
      <t>：</t>
    </r>
    <rPh sb="0" eb="2">
      <t>シンリョウ</t>
    </rPh>
    <rPh sb="6" eb="8">
      <t>ブショ</t>
    </rPh>
    <rPh sb="9" eb="11">
      <t>ヒッス</t>
    </rPh>
    <phoneticPr fontId="2"/>
  </si>
  <si>
    <r>
      <t>担当氏名</t>
    </r>
    <r>
      <rPr>
        <sz val="10.5"/>
        <color rgb="FFFF0000"/>
        <rFont val="ＭＳ ゴシック"/>
        <family val="3"/>
        <charset val="128"/>
      </rPr>
      <t>（必須）</t>
    </r>
    <r>
      <rPr>
        <sz val="10.5"/>
        <rFont val="ＭＳ ゴシック"/>
        <family val="3"/>
        <charset val="128"/>
      </rPr>
      <t>：</t>
    </r>
    <rPh sb="0" eb="2">
      <t>タントウ</t>
    </rPh>
    <rPh sb="2" eb="4">
      <t>シメイ</t>
    </rPh>
    <rPh sb="5" eb="7">
      <t>ヒッス</t>
    </rPh>
    <phoneticPr fontId="2"/>
  </si>
  <si>
    <t>gene symbol</t>
    <phoneticPr fontId="2"/>
  </si>
  <si>
    <t>Gene_ID</t>
  </si>
  <si>
    <t>chr</t>
    <phoneticPr fontId="2"/>
  </si>
  <si>
    <t>start</t>
    <phoneticPr fontId="2"/>
  </si>
  <si>
    <t>end</t>
    <phoneticPr fontId="2"/>
  </si>
  <si>
    <t>s1</t>
    <phoneticPr fontId="2"/>
  </si>
  <si>
    <t>s2</t>
  </si>
  <si>
    <t>s3</t>
  </si>
  <si>
    <t>s4</t>
  </si>
  <si>
    <t>s5</t>
  </si>
  <si>
    <t>s6</t>
  </si>
  <si>
    <t>s7</t>
  </si>
  <si>
    <t>s8</t>
  </si>
  <si>
    <t>s9</t>
  </si>
  <si>
    <t>NM_003001</t>
  </si>
  <si>
    <t>chr1</t>
  </si>
  <si>
    <t>SDHB</t>
  </si>
  <si>
    <t>NM_003000</t>
  </si>
  <si>
    <t>MUTYH</t>
  </si>
  <si>
    <t>RET</t>
  </si>
  <si>
    <t>NM_020975</t>
  </si>
  <si>
    <t>chr10</t>
  </si>
  <si>
    <t>BMPR1A</t>
  </si>
  <si>
    <t>NM_004329</t>
  </si>
  <si>
    <t>PTEN</t>
  </si>
  <si>
    <t>NM_000314</t>
  </si>
  <si>
    <t>ATM</t>
  </si>
  <si>
    <t>NM_000051</t>
  </si>
  <si>
    <t>chr11</t>
  </si>
  <si>
    <t>SDHD</t>
  </si>
  <si>
    <t>NM_003002</t>
  </si>
  <si>
    <t>WT1</t>
  </si>
  <si>
    <t>SDHAF2</t>
  </si>
  <si>
    <t>NM_017841</t>
  </si>
  <si>
    <t>MEN1</t>
  </si>
  <si>
    <t>POLE</t>
  </si>
  <si>
    <t>NM_006231</t>
  </si>
  <si>
    <t>chr12</t>
  </si>
  <si>
    <t>BRCA2</t>
  </si>
  <si>
    <t>NM_000059</t>
  </si>
  <si>
    <t>chr13</t>
  </si>
  <si>
    <t>RB1</t>
  </si>
  <si>
    <t>NM_000321</t>
  </si>
  <si>
    <t>GREM1</t>
  </si>
  <si>
    <t>NM_013372</t>
  </si>
  <si>
    <t>chr15</t>
  </si>
  <si>
    <t>SMAD3</t>
  </si>
  <si>
    <t>NM_005902</t>
  </si>
  <si>
    <t>NTHL1</t>
  </si>
  <si>
    <t>NM_002528</t>
  </si>
  <si>
    <t>chr16</t>
  </si>
  <si>
    <t>TSC2</t>
  </si>
  <si>
    <t>NM_000548</t>
  </si>
  <si>
    <t>PALB2</t>
  </si>
  <si>
    <t>NM_024675</t>
  </si>
  <si>
    <t>CDH1</t>
  </si>
  <si>
    <t>NM_004360</t>
  </si>
  <si>
    <t>FLCN</t>
  </si>
  <si>
    <t>chr17</t>
  </si>
  <si>
    <t>NF1</t>
  </si>
  <si>
    <t>NM_000267</t>
  </si>
  <si>
    <t>RAD51D</t>
  </si>
  <si>
    <t>NM_002878</t>
  </si>
  <si>
    <t>BRCA1</t>
  </si>
  <si>
    <t>NM_007294</t>
  </si>
  <si>
    <t>RAD51C</t>
  </si>
  <si>
    <t>NM_058216</t>
  </si>
  <si>
    <t>BRIP1</t>
  </si>
  <si>
    <t>NM_032043</t>
  </si>
  <si>
    <t>AXIN2</t>
  </si>
  <si>
    <t>NM_004655</t>
  </si>
  <si>
    <t>TP53</t>
  </si>
  <si>
    <t>NM_000546</t>
  </si>
  <si>
    <t>SMAD4</t>
  </si>
  <si>
    <t>NM_005359</t>
  </si>
  <si>
    <t>chr18</t>
  </si>
  <si>
    <t>STK11</t>
  </si>
  <si>
    <t>NM_000455</t>
  </si>
  <si>
    <t>chr19</t>
  </si>
  <si>
    <t>POLD1</t>
  </si>
  <si>
    <t>EPCAM</t>
  </si>
  <si>
    <t>NM_002354</t>
  </si>
  <si>
    <t>chr2</t>
  </si>
  <si>
    <t>MSH2</t>
  </si>
  <si>
    <t>NM_000251</t>
  </si>
  <si>
    <t>MSH6</t>
  </si>
  <si>
    <t>NM_000179</t>
  </si>
  <si>
    <t>CHEK2</t>
  </si>
  <si>
    <t>chr22</t>
  </si>
  <si>
    <t>NF2</t>
  </si>
  <si>
    <t>NM_000268</t>
  </si>
  <si>
    <t>VHL</t>
  </si>
  <si>
    <t>NM_000551</t>
  </si>
  <si>
    <t>chr3</t>
  </si>
  <si>
    <t>TGFBR2</t>
  </si>
  <si>
    <t>MLH1</t>
  </si>
  <si>
    <t>NM_000249</t>
  </si>
  <si>
    <t>APC</t>
  </si>
  <si>
    <t>NM_000038</t>
  </si>
  <si>
    <t>chr5</t>
  </si>
  <si>
    <t>MSH3</t>
  </si>
  <si>
    <t>NM_002439</t>
  </si>
  <si>
    <t>PMS2</t>
  </si>
  <si>
    <t>NM_000535</t>
  </si>
  <si>
    <t>chr7</t>
  </si>
  <si>
    <t>NBN</t>
  </si>
  <si>
    <t>NM_001024688</t>
  </si>
  <si>
    <t>chr8</t>
  </si>
  <si>
    <t>TSC1</t>
  </si>
  <si>
    <t>NM_000368</t>
  </si>
  <si>
    <t>chr9</t>
  </si>
  <si>
    <t>CDKN2A</t>
  </si>
  <si>
    <t>NM_000077</t>
  </si>
  <si>
    <t>FANCG</t>
  </si>
  <si>
    <t>NM_004629</t>
  </si>
  <si>
    <t>FANCC</t>
  </si>
  <si>
    <t>NM_000136</t>
  </si>
  <si>
    <t>TGFBR1</t>
  </si>
  <si>
    <t>SDHC_1</t>
  </si>
  <si>
    <t>SDHC_2</t>
  </si>
  <si>
    <t>SDHC_3</t>
  </si>
  <si>
    <t>SDHC_4</t>
  </si>
  <si>
    <t>SDHC_5</t>
  </si>
  <si>
    <t>SDHB_1</t>
  </si>
  <si>
    <t>SDHB_2</t>
  </si>
  <si>
    <t>SDHB_3</t>
  </si>
  <si>
    <t>SDHB_4</t>
  </si>
  <si>
    <t>SDHB_5</t>
  </si>
  <si>
    <t>MUTYH_1</t>
  </si>
  <si>
    <t>MUTYH_2</t>
  </si>
  <si>
    <t>MUTYH_3</t>
  </si>
  <si>
    <t>MUTYH_4</t>
  </si>
  <si>
    <t>MUTYH_5</t>
  </si>
  <si>
    <t>RET_1</t>
  </si>
  <si>
    <t>RET_2</t>
  </si>
  <si>
    <t>RET_3</t>
  </si>
  <si>
    <t>RET_4</t>
  </si>
  <si>
    <t>RET_5</t>
  </si>
  <si>
    <t>BMPR1A_1</t>
  </si>
  <si>
    <t>BMPR1A_2</t>
  </si>
  <si>
    <t>BMPR1A_3</t>
  </si>
  <si>
    <t>BMPR1A_4</t>
  </si>
  <si>
    <t>BMPR1A_5</t>
  </si>
  <si>
    <t>PTEN_2</t>
  </si>
  <si>
    <t>PTEN_3</t>
  </si>
  <si>
    <t>PTEN_4</t>
  </si>
  <si>
    <t>PTEN_5</t>
  </si>
  <si>
    <t>ATM_1</t>
  </si>
  <si>
    <t>ATM_2</t>
  </si>
  <si>
    <t>ATM_3</t>
  </si>
  <si>
    <t>ATM_4</t>
  </si>
  <si>
    <t>ATM_5</t>
  </si>
  <si>
    <t>SDHD_1</t>
  </si>
  <si>
    <t>SDHD_2</t>
  </si>
  <si>
    <t>SDHD_3</t>
  </si>
  <si>
    <t>SDHD_4</t>
  </si>
  <si>
    <t>SDHD_5</t>
  </si>
  <si>
    <t>WT1_1</t>
  </si>
  <si>
    <t>WT1_2</t>
  </si>
  <si>
    <t>WT1_3</t>
  </si>
  <si>
    <t>WT1_4</t>
  </si>
  <si>
    <t>WT1_5</t>
  </si>
  <si>
    <t>SDHAF2_1</t>
  </si>
  <si>
    <t>SDHAF2_2</t>
  </si>
  <si>
    <t>SDHAF2_3</t>
  </si>
  <si>
    <t>SDHAF2_4</t>
  </si>
  <si>
    <t>SDHAF2_5</t>
  </si>
  <si>
    <t>MEN1_1</t>
  </si>
  <si>
    <t>MEN1_2</t>
  </si>
  <si>
    <t>MEN1_3</t>
  </si>
  <si>
    <t>MEN1_4</t>
  </si>
  <si>
    <t>MEN1_5</t>
  </si>
  <si>
    <t>POLE_1</t>
  </si>
  <si>
    <t>POLE_2</t>
  </si>
  <si>
    <t>POLE_3</t>
  </si>
  <si>
    <t>POLE_4</t>
  </si>
  <si>
    <t>POLE_5</t>
  </si>
  <si>
    <t>BRCA2_1</t>
  </si>
  <si>
    <t>BRCA2_2</t>
  </si>
  <si>
    <t>BRCA2_3</t>
  </si>
  <si>
    <t>BRCA2_4</t>
  </si>
  <si>
    <t>BRCA2_5</t>
  </si>
  <si>
    <t>RB1_1</t>
  </si>
  <si>
    <t>RB1_2</t>
  </si>
  <si>
    <t>RB1_3</t>
  </si>
  <si>
    <t>RB1_4</t>
  </si>
  <si>
    <t>RB1_5</t>
  </si>
  <si>
    <t>GREM1_1</t>
  </si>
  <si>
    <t>GREM1_2</t>
  </si>
  <si>
    <t>GREM1_3</t>
  </si>
  <si>
    <t>GREM1_4</t>
  </si>
  <si>
    <t>GREM1_5</t>
  </si>
  <si>
    <t>SMAD3_1</t>
  </si>
  <si>
    <t>SMAD3_2</t>
  </si>
  <si>
    <t>SMAD3_3</t>
  </si>
  <si>
    <t>SMAD3_4</t>
  </si>
  <si>
    <t>SMAD3_5</t>
  </si>
  <si>
    <t>NTHL1_1</t>
  </si>
  <si>
    <t>NTHL1_2</t>
  </si>
  <si>
    <t>NTHL1_3</t>
  </si>
  <si>
    <t>NTHL1_4</t>
  </si>
  <si>
    <t>NTHL1_5</t>
  </si>
  <si>
    <t>TSC2_1</t>
  </si>
  <si>
    <t>TSC2_2</t>
  </si>
  <si>
    <t>TSC2_3</t>
  </si>
  <si>
    <t>TSC2_4</t>
  </si>
  <si>
    <t>TSC2_5</t>
  </si>
  <si>
    <t>PALB2_1</t>
  </si>
  <si>
    <t>PALB2_2</t>
  </si>
  <si>
    <t>PALB2_3</t>
  </si>
  <si>
    <t>PALB2_4</t>
  </si>
  <si>
    <t>PALB2_5</t>
  </si>
  <si>
    <t>CDH1_1</t>
  </si>
  <si>
    <t>CDH1_2</t>
  </si>
  <si>
    <t>CDH1_3</t>
  </si>
  <si>
    <t>CDH1_4</t>
  </si>
  <si>
    <t>CDH1_5</t>
  </si>
  <si>
    <t>FLCN_1</t>
  </si>
  <si>
    <t>FLCN_2</t>
  </si>
  <si>
    <t>FLCN_3</t>
  </si>
  <si>
    <t>FLCN_4</t>
  </si>
  <si>
    <t>FLCN_5</t>
  </si>
  <si>
    <t>NF1_1</t>
  </si>
  <si>
    <t>NF1_2</t>
  </si>
  <si>
    <t>NF1_3</t>
  </si>
  <si>
    <t>NF1_4</t>
  </si>
  <si>
    <t>NF1_5</t>
  </si>
  <si>
    <t>RAD51D_1</t>
  </si>
  <si>
    <t>RAD51D_2</t>
  </si>
  <si>
    <t>RAD51D_3</t>
  </si>
  <si>
    <t>RAD51D_4</t>
  </si>
  <si>
    <t>RAD51D_5</t>
  </si>
  <si>
    <t>BRCA1_1</t>
  </si>
  <si>
    <t>BRCA1_2</t>
  </si>
  <si>
    <t>BRCA1_3</t>
  </si>
  <si>
    <t>BRCA1_4</t>
  </si>
  <si>
    <t>BRCA1_5</t>
  </si>
  <si>
    <t>RAD51C_1</t>
  </si>
  <si>
    <t>RAD51C_2</t>
  </si>
  <si>
    <t>RAD51C_3</t>
  </si>
  <si>
    <t>RAD51C_4</t>
  </si>
  <si>
    <t>RAD51C_5</t>
  </si>
  <si>
    <t>BRIP1_1</t>
  </si>
  <si>
    <t>BRIP1_2</t>
  </si>
  <si>
    <t>BRIP1_3</t>
  </si>
  <si>
    <t>BRIP1_4</t>
  </si>
  <si>
    <t>BRIP1_5</t>
  </si>
  <si>
    <t>AXIN2_1</t>
  </si>
  <si>
    <t>AXIN2_2</t>
  </si>
  <si>
    <t>AXIN2_3</t>
  </si>
  <si>
    <t>AXIN2_4</t>
  </si>
  <si>
    <t>AXIN2_5</t>
  </si>
  <si>
    <t>TP53_1</t>
  </si>
  <si>
    <t>TP53_2</t>
  </si>
  <si>
    <t>TP53_3</t>
  </si>
  <si>
    <t>TP53_4</t>
  </si>
  <si>
    <t>TP53_5</t>
  </si>
  <si>
    <t>SMAD4_1</t>
  </si>
  <si>
    <t>SMAD4_2</t>
  </si>
  <si>
    <t>SMAD4_3</t>
  </si>
  <si>
    <t>SMAD4_4</t>
  </si>
  <si>
    <t>SMAD4_5</t>
  </si>
  <si>
    <t>STK11_1</t>
  </si>
  <si>
    <t>STK11_2</t>
  </si>
  <si>
    <t>STK11_3</t>
  </si>
  <si>
    <t>STK11_4</t>
  </si>
  <si>
    <t>STK11_5</t>
  </si>
  <si>
    <t>POLD1_1</t>
  </si>
  <si>
    <t>POLD1_2</t>
  </si>
  <si>
    <t>POLD1_3</t>
  </si>
  <si>
    <t>POLD1_4</t>
  </si>
  <si>
    <t>POLD1_5</t>
  </si>
  <si>
    <t>EPCAM_1</t>
  </si>
  <si>
    <t>EPCAM_2</t>
  </si>
  <si>
    <t>EPCAM_3</t>
  </si>
  <si>
    <t>EPCAM_4</t>
  </si>
  <si>
    <t>EPCAM_5</t>
  </si>
  <si>
    <t>MSH2_1</t>
  </si>
  <si>
    <t>MSH2_2</t>
  </si>
  <si>
    <t>MSH2_3</t>
  </si>
  <si>
    <t>MSH2_4</t>
  </si>
  <si>
    <t>MSH2_5</t>
  </si>
  <si>
    <t>MSH6_1</t>
  </si>
  <si>
    <t>MSH6_2</t>
  </si>
  <si>
    <t>MSH6_3</t>
  </si>
  <si>
    <t>MSH6_4</t>
  </si>
  <si>
    <t>MSH6_5</t>
  </si>
  <si>
    <t>CHEK2_1</t>
  </si>
  <si>
    <t>CHEK2_2</t>
  </si>
  <si>
    <t>CHEK2_3</t>
  </si>
  <si>
    <t>CHEK2_4</t>
  </si>
  <si>
    <t>CHEK2_5</t>
  </si>
  <si>
    <t>NF2_1</t>
  </si>
  <si>
    <t>NF2_2</t>
  </si>
  <si>
    <t>NF2_3</t>
  </si>
  <si>
    <t>NF2_4</t>
  </si>
  <si>
    <t>NF2_5</t>
  </si>
  <si>
    <t>VHL_1</t>
  </si>
  <si>
    <t>VHL_2</t>
  </si>
  <si>
    <t>VHL_3</t>
  </si>
  <si>
    <t>VHL_4</t>
  </si>
  <si>
    <t>VHL_5</t>
  </si>
  <si>
    <t>TGFBR2_1</t>
  </si>
  <si>
    <t>TGFBR2_2</t>
  </si>
  <si>
    <t>TGFBR2_3</t>
  </si>
  <si>
    <t>TGFBR2_4</t>
  </si>
  <si>
    <t>TGFBR2_5</t>
  </si>
  <si>
    <t>MLH1_1</t>
  </si>
  <si>
    <t>MLH1_2</t>
  </si>
  <si>
    <t>MLH1_3</t>
  </si>
  <si>
    <t>MLH1_4</t>
  </si>
  <si>
    <t>MLH1_5</t>
  </si>
  <si>
    <t>APC_1</t>
  </si>
  <si>
    <t>APC_2</t>
  </si>
  <si>
    <t>APC_3</t>
  </si>
  <si>
    <t>APC_4</t>
  </si>
  <si>
    <t>APC_5</t>
  </si>
  <si>
    <t>MSH3_1</t>
  </si>
  <si>
    <t>MSH3_2</t>
  </si>
  <si>
    <t>MSH3_3</t>
  </si>
  <si>
    <t>MSH3_4</t>
  </si>
  <si>
    <t>MSH3_5</t>
  </si>
  <si>
    <t>PMS2_1</t>
  </si>
  <si>
    <t>PMS2_2</t>
  </si>
  <si>
    <t>PMS2_3</t>
  </si>
  <si>
    <t>PMS2_4</t>
  </si>
  <si>
    <t>PMS2_5</t>
  </si>
  <si>
    <t>NBN_1</t>
  </si>
  <si>
    <t>NBN_2</t>
  </si>
  <si>
    <t>NBN_3</t>
  </si>
  <si>
    <t>NBN_4</t>
  </si>
  <si>
    <t>NBN_5</t>
  </si>
  <si>
    <t>TSC1_1</t>
  </si>
  <si>
    <t>TSC1_2</t>
  </si>
  <si>
    <t>TSC1_3</t>
  </si>
  <si>
    <t>TSC1_4</t>
  </si>
  <si>
    <t>TSC1_5</t>
  </si>
  <si>
    <t>CDKN2A_1</t>
  </si>
  <si>
    <t>CDKN2A_2</t>
  </si>
  <si>
    <t>CDKN2A_3</t>
  </si>
  <si>
    <t>CDKN2A_4</t>
  </si>
  <si>
    <t>CDKN2A_5</t>
  </si>
  <si>
    <t>FANCG_1</t>
  </si>
  <si>
    <t>FANCG_2</t>
  </si>
  <si>
    <t>FANCG_3</t>
  </si>
  <si>
    <t>FANCG_4</t>
  </si>
  <si>
    <t>FANCG_5</t>
  </si>
  <si>
    <t>FANCC_1</t>
  </si>
  <si>
    <t>FANCC_2</t>
  </si>
  <si>
    <t>FANCC_3</t>
  </si>
  <si>
    <t>FANCC_4</t>
  </si>
  <si>
    <t>FANCC_5</t>
  </si>
  <si>
    <t>TGFBR1_1</t>
  </si>
  <si>
    <t>TGFBR1_2</t>
  </si>
  <si>
    <t>TGFBR1_3</t>
  </si>
  <si>
    <t>TGFBR1_4</t>
  </si>
  <si>
    <t>TGFBR1_5</t>
  </si>
  <si>
    <t>PTEN_1</t>
    <phoneticPr fontId="2"/>
  </si>
  <si>
    <t>匿名化IDに禁止文字があります。変更して下さい。</t>
    <rPh sb="0" eb="2">
      <t>トクメイ</t>
    </rPh>
    <rPh sb="2" eb="3">
      <t>カ</t>
    </rPh>
    <rPh sb="6" eb="10">
      <t>キンシモジ</t>
    </rPh>
    <rPh sb="16" eb="18">
      <t>ヘンコウ</t>
    </rPh>
    <rPh sb="20" eb="21">
      <t>クダ</t>
    </rPh>
    <phoneticPr fontId="2"/>
  </si>
  <si>
    <r>
      <t>position(hg38)1箇所目</t>
    </r>
    <r>
      <rPr>
        <sz val="10.5"/>
        <color rgb="FFFF0000"/>
        <rFont val="ＭＳ ゴシック"/>
        <family val="3"/>
        <charset val="128"/>
      </rPr>
      <t>全ての桁必須</t>
    </r>
    <rPh sb="15" eb="17">
      <t>カショ</t>
    </rPh>
    <rPh sb="17" eb="18">
      <t>メ</t>
    </rPh>
    <rPh sb="18" eb="19">
      <t>スベ</t>
    </rPh>
    <rPh sb="21" eb="22">
      <t>ケタ</t>
    </rPh>
    <rPh sb="22" eb="24">
      <t>ヒッス</t>
    </rPh>
    <phoneticPr fontId="2"/>
  </si>
  <si>
    <r>
      <t>遺伝子名1箇所目</t>
    </r>
    <r>
      <rPr>
        <sz val="10.5"/>
        <color rgb="FFFF0000"/>
        <rFont val="ＭＳ ゴシック"/>
        <family val="3"/>
        <charset val="128"/>
      </rPr>
      <t>（必須）</t>
    </r>
    <rPh sb="0" eb="3">
      <t>イデンシ</t>
    </rPh>
    <rPh sb="3" eb="4">
      <t>メイ</t>
    </rPh>
    <rPh sb="5" eb="7">
      <t>カショ</t>
    </rPh>
    <rPh sb="7" eb="8">
      <t>メ</t>
    </rPh>
    <rPh sb="9" eb="11">
      <t>ヒッス</t>
    </rPh>
    <phoneticPr fontId="2"/>
  </si>
  <si>
    <t>遺伝子名2箇所目</t>
    <rPh sb="0" eb="3">
      <t>イデンシ</t>
    </rPh>
    <rPh sb="3" eb="4">
      <t>メイ</t>
    </rPh>
    <rPh sb="5" eb="7">
      <t>カショ</t>
    </rPh>
    <rPh sb="7" eb="8">
      <t>メ</t>
    </rPh>
    <phoneticPr fontId="2"/>
  </si>
  <si>
    <t>position(hg38)2箇所目</t>
    <rPh sb="15" eb="17">
      <t>カショ</t>
    </rPh>
    <rPh sb="17" eb="18">
      <t>メ</t>
    </rPh>
    <phoneticPr fontId="2"/>
  </si>
  <si>
    <t>遺伝子名3箇所目</t>
    <rPh sb="0" eb="3">
      <t>イデンシ</t>
    </rPh>
    <rPh sb="3" eb="4">
      <t>メイ</t>
    </rPh>
    <rPh sb="5" eb="7">
      <t>カショ</t>
    </rPh>
    <rPh sb="7" eb="8">
      <t>メ</t>
    </rPh>
    <phoneticPr fontId="2"/>
  </si>
  <si>
    <t>position(hg38)3箇所目</t>
    <rPh sb="15" eb="17">
      <t>カショ</t>
    </rPh>
    <rPh sb="17" eb="18">
      <t>メ</t>
    </rPh>
    <phoneticPr fontId="2"/>
  </si>
  <si>
    <t>遺伝子名4箇所目</t>
    <rPh sb="0" eb="3">
      <t>イデンシ</t>
    </rPh>
    <rPh sb="3" eb="4">
      <t>メイ</t>
    </rPh>
    <rPh sb="5" eb="7">
      <t>カショ</t>
    </rPh>
    <rPh sb="7" eb="8">
      <t>メ</t>
    </rPh>
    <phoneticPr fontId="2"/>
  </si>
  <si>
    <t>position(hg38)4箇所目</t>
    <rPh sb="15" eb="17">
      <t>カショ</t>
    </rPh>
    <rPh sb="17" eb="18">
      <t>メ</t>
    </rPh>
    <phoneticPr fontId="2"/>
  </si>
  <si>
    <t>-</t>
    <phoneticPr fontId="2"/>
  </si>
  <si>
    <t>@</t>
    <phoneticPr fontId="2"/>
  </si>
  <si>
    <t>#</t>
    <phoneticPr fontId="2"/>
  </si>
  <si>
    <t>%</t>
    <phoneticPr fontId="2"/>
  </si>
  <si>
    <t>NM_144997</t>
    <phoneticPr fontId="2"/>
  </si>
  <si>
    <t>NM_003242</t>
    <phoneticPr fontId="2"/>
  </si>
  <si>
    <t>NM_007194</t>
    <phoneticPr fontId="2"/>
  </si>
  <si>
    <t>NM_130799</t>
    <phoneticPr fontId="2"/>
  </si>
  <si>
    <t>NM_001128425</t>
    <phoneticPr fontId="2"/>
  </si>
  <si>
    <t>NM_002691</t>
    <phoneticPr fontId="2"/>
  </si>
  <si>
    <t>NM_004612</t>
    <phoneticPr fontId="2"/>
  </si>
  <si>
    <t>NM_024426</t>
    <phoneticPr fontId="2"/>
  </si>
  <si>
    <t>(1）検体情報</t>
    <rPh sb="3" eb="5">
      <t>ケンタイ</t>
    </rPh>
    <rPh sb="5" eb="7">
      <t>ジョウホウ</t>
    </rPh>
    <phoneticPr fontId="2"/>
  </si>
  <si>
    <t>(2）医療機関情報　（結果報告書送付先情報）</t>
    <rPh sb="11" eb="13">
      <t>ケッカ</t>
    </rPh>
    <rPh sb="13" eb="16">
      <t>ホウコクショ</t>
    </rPh>
    <rPh sb="16" eb="18">
      <t>ソウフ</t>
    </rPh>
    <rPh sb="18" eb="19">
      <t>サキ</t>
    </rPh>
    <rPh sb="19" eb="21">
      <t>ジョウホウ</t>
    </rPh>
    <phoneticPr fontId="2"/>
  </si>
  <si>
    <t>(4）請求書送付先情報</t>
    <rPh sb="3" eb="6">
      <t>セイキュウショ</t>
    </rPh>
    <rPh sb="6" eb="8">
      <t>ソウフ</t>
    </rPh>
    <rPh sb="8" eb="9">
      <t>サキ</t>
    </rPh>
    <phoneticPr fontId="2"/>
  </si>
  <si>
    <t>(5）特記事項（任意）</t>
    <rPh sb="8" eb="10">
      <t>ニンイ</t>
    </rPh>
    <phoneticPr fontId="2"/>
  </si>
  <si>
    <t>このエクセル版依頼書のみメール添付で　onjk@kazusa.or.jp　までお送りください。</t>
    <rPh sb="6" eb="7">
      <t>バン</t>
    </rPh>
    <rPh sb="7" eb="10">
      <t>イライショ</t>
    </rPh>
    <rPh sb="15" eb="17">
      <t>テンプ</t>
    </rPh>
    <phoneticPr fontId="2"/>
  </si>
  <si>
    <r>
      <t>検体受領後</t>
    </r>
    <r>
      <rPr>
        <b/>
        <sz val="12"/>
        <color rgb="FFFF0000"/>
        <rFont val="ＭＳ ゴシック"/>
        <family val="3"/>
        <charset val="128"/>
      </rPr>
      <t>自動登録</t>
    </r>
    <r>
      <rPr>
        <b/>
        <sz val="12"/>
        <rFont val="ＭＳ ゴシック"/>
        <family val="3"/>
        <charset val="128"/>
      </rPr>
      <t>となります。依頼書提出後、必須項目に修正を加えた場合は必ず</t>
    </r>
    <r>
      <rPr>
        <b/>
        <sz val="12"/>
        <color rgb="FFFF0000"/>
        <rFont val="ＭＳ ゴシック"/>
        <family val="3"/>
        <charset val="128"/>
      </rPr>
      <t>再提出</t>
    </r>
    <r>
      <rPr>
        <b/>
        <sz val="12"/>
        <rFont val="ＭＳ ゴシック"/>
        <family val="3"/>
        <charset val="128"/>
      </rPr>
      <t>をお願いします。</t>
    </r>
    <rPh sb="0" eb="2">
      <t>ケンタイ</t>
    </rPh>
    <rPh sb="2" eb="4">
      <t>ジュリョウ</t>
    </rPh>
    <rPh sb="4" eb="5">
      <t>ゴ</t>
    </rPh>
    <rPh sb="5" eb="7">
      <t>ジドウ</t>
    </rPh>
    <rPh sb="7" eb="9">
      <t>トウロク</t>
    </rPh>
    <rPh sb="43" eb="44">
      <t>ネガ</t>
    </rPh>
    <phoneticPr fontId="2"/>
  </si>
  <si>
    <t>FH</t>
    <phoneticPr fontId="2"/>
  </si>
  <si>
    <t>MAX</t>
    <phoneticPr fontId="2"/>
  </si>
  <si>
    <t>SDHA</t>
    <phoneticPr fontId="2"/>
  </si>
  <si>
    <t>TMEM127</t>
    <phoneticPr fontId="2"/>
  </si>
  <si>
    <t>NM_000143</t>
    <phoneticPr fontId="2"/>
  </si>
  <si>
    <t>chr1</t>
    <phoneticPr fontId="2"/>
  </si>
  <si>
    <t>SDHC</t>
    <phoneticPr fontId="2"/>
  </si>
  <si>
    <t>FH_1</t>
    <phoneticPr fontId="2"/>
  </si>
  <si>
    <t>FH_2</t>
  </si>
  <si>
    <t>FH_3</t>
  </si>
  <si>
    <t>FH_4</t>
  </si>
  <si>
    <t>FH_5</t>
  </si>
  <si>
    <t>NM_002382</t>
    <phoneticPr fontId="2"/>
  </si>
  <si>
    <t>chr14</t>
    <phoneticPr fontId="2"/>
  </si>
  <si>
    <t>MAX_1</t>
    <phoneticPr fontId="2"/>
  </si>
  <si>
    <t>MAX_2</t>
  </si>
  <si>
    <t>MAX_3</t>
  </si>
  <si>
    <t>MAX_4</t>
  </si>
  <si>
    <t>MAX_5</t>
  </si>
  <si>
    <t>NM_004168</t>
    <phoneticPr fontId="2"/>
  </si>
  <si>
    <t>chr5</t>
    <phoneticPr fontId="2"/>
  </si>
  <si>
    <t>SDHA_1</t>
    <phoneticPr fontId="2"/>
  </si>
  <si>
    <t>SDHA_2</t>
  </si>
  <si>
    <t>SDHA_3</t>
  </si>
  <si>
    <t>SDHA_4</t>
  </si>
  <si>
    <t>SDHA_5</t>
  </si>
  <si>
    <t>NM_017849</t>
    <phoneticPr fontId="2"/>
  </si>
  <si>
    <t>chr2</t>
    <phoneticPr fontId="2"/>
  </si>
  <si>
    <t>TMEM127_1</t>
    <phoneticPr fontId="2"/>
  </si>
  <si>
    <t>TMEM127_2</t>
  </si>
  <si>
    <t>TMEM127_3</t>
  </si>
  <si>
    <t>TMEM127_4</t>
  </si>
  <si>
    <t>TMEM127_5</t>
  </si>
  <si>
    <t>(5）日本医学会「医療における遺伝学的検査・診断に関するガイドライン(2022年3月改定)」の遵守事項の確認</t>
    <phoneticPr fontId="2"/>
  </si>
  <si>
    <t>1.検査前に被験者等に対して、検査の意義や目的、検査結果が血縁者に影響を与えうる可能性などについて十分な説明を行い、書面による同意・了解(インフォームド・コンセント、インフォームドアセント)を得た。</t>
    <phoneticPr fontId="2"/>
  </si>
  <si>
    <t>2.結果の解釈や遺伝カウンセリング等を実施できる、あるいは必要に応じて専門家の支援が受けられる体制である。</t>
    <phoneticPr fontId="2"/>
  </si>
  <si>
    <t>3.本検査結果のみではなく、臨床医学的な情報を含め総合的に診断を行うことできる。</t>
    <phoneticPr fontId="2"/>
  </si>
  <si>
    <t>DICER1</t>
    <phoneticPr fontId="2"/>
  </si>
  <si>
    <t>NM_177438</t>
    <phoneticPr fontId="2"/>
  </si>
  <si>
    <t>chr14</t>
    <phoneticPr fontId="2"/>
  </si>
  <si>
    <t>DICER1_1</t>
    <phoneticPr fontId="2"/>
  </si>
  <si>
    <t>DICER1_2</t>
  </si>
  <si>
    <t>DICER1_3</t>
  </si>
  <si>
    <t>DICER1_4</t>
  </si>
  <si>
    <t>DICER1_5</t>
  </si>
  <si>
    <t>造血幹細胞移植後ではありませんか？
血液での検査は不適です。ご相談ください。</t>
    <rPh sb="0" eb="8">
      <t>ゾウケツカンサイボウイショクゴ</t>
    </rPh>
    <rPh sb="31" eb="33">
      <t>ソウダン</t>
    </rPh>
    <phoneticPr fontId="2"/>
  </si>
  <si>
    <t>入力は右詰で、桁数が９桁に満たない場合は左からゼロを入力して、９箇所すべて埋めてください。</t>
    <phoneticPr fontId="2"/>
  </si>
  <si>
    <t>おひとり様の情報でお願いします。</t>
    <phoneticPr fontId="2"/>
  </si>
  <si>
    <r>
      <rPr>
        <sz val="10.5"/>
        <rFont val="ＭＳ ゴシック"/>
        <family val="3"/>
        <charset val="128"/>
      </rPr>
      <t xml:space="preserve"> チェックボックスにチェックを入れて下さい</t>
    </r>
    <r>
      <rPr>
        <sz val="10.5"/>
        <color rgb="FFFF0000"/>
        <rFont val="ＭＳ ゴシック"/>
        <family val="3"/>
        <charset val="128"/>
      </rPr>
      <t>（必須）</t>
    </r>
    <rPh sb="15" eb="16">
      <t>イ</t>
    </rPh>
    <rPh sb="18" eb="19">
      <t>クダ</t>
    </rPh>
    <rPh sb="22" eb="24">
      <t>ヒッス</t>
    </rPh>
    <phoneticPr fontId="2"/>
  </si>
  <si>
    <r>
      <t xml:space="preserve">半角英数字で4～10桁でお願いします。個人名などが類推できるものはご遠慮下さい。 </t>
    </r>
    <r>
      <rPr>
        <b/>
        <sz val="11"/>
        <color rgb="FFFF0000"/>
        <rFont val="ＭＳ Ｐゴシック"/>
        <family val="3"/>
        <charset val="128"/>
        <scheme val="minor"/>
      </rPr>
      <t xml:space="preserve">
</t>
    </r>
    <r>
      <rPr>
        <b/>
        <u/>
        <sz val="11"/>
        <color rgb="FFFF0000"/>
        <rFont val="ＭＳ Ｐゴシック"/>
        <family val="3"/>
        <charset val="128"/>
        <scheme val="minor"/>
      </rPr>
      <t>匿名化ID禁止文字</t>
    </r>
    <r>
      <rPr>
        <b/>
        <u/>
        <sz val="11"/>
        <rFont val="ＭＳ Ｐゴシック"/>
        <family val="3"/>
        <charset val="128"/>
        <scheme val="minor"/>
      </rPr>
      <t xml:space="preserve"> @ # % ?  ( )  [ ]  /  \  =  +  &lt; &gt;  :  ;  "  '  ,  *  ^  |  &amp;  .　などの記号</t>
    </r>
    <r>
      <rPr>
        <b/>
        <sz val="11"/>
        <rFont val="ＭＳ Ｐゴシック"/>
        <family val="3"/>
        <charset val="128"/>
        <scheme val="minor"/>
      </rPr>
      <t xml:space="preserve">
</t>
    </r>
    <r>
      <rPr>
        <b/>
        <u/>
        <sz val="11"/>
        <rFont val="ＭＳ Ｐゴシック"/>
        <family val="3"/>
        <charset val="128"/>
        <scheme val="minor"/>
      </rPr>
      <t>[0ゼロ]から始まるID、スペース、ハイフン、アンダーバーも使用できません</t>
    </r>
    <r>
      <rPr>
        <u/>
        <sz val="11"/>
        <rFont val="ＭＳ Ｐゴシック"/>
        <family val="3"/>
        <charset val="128"/>
        <scheme val="minor"/>
      </rPr>
      <t>。</t>
    </r>
    <r>
      <rPr>
        <sz val="11"/>
        <rFont val="ＭＳ Ｐゴシック"/>
        <family val="3"/>
        <charset val="128"/>
        <scheme val="minor"/>
      </rPr>
      <t xml:space="preserve">
</t>
    </r>
    <r>
      <rPr>
        <sz val="11"/>
        <color rgb="FFFF0000"/>
        <rFont val="ＭＳ Ｐゴシック"/>
        <family val="3"/>
        <charset val="128"/>
        <scheme val="minor"/>
      </rPr>
      <t>同じ患者様で追加の検査の場合は特記事項欄に「同じIDで追加の検査」とご記載ください。</t>
    </r>
    <rPh sb="42" eb="44">
      <t>トクメイ</t>
    </rPh>
    <rPh sb="44" eb="45">
      <t>カ</t>
    </rPh>
    <rPh sb="120" eb="122">
      <t>キゴウ</t>
    </rPh>
    <rPh sb="177" eb="182">
      <t>トッキジコウラン</t>
    </rPh>
    <phoneticPr fontId="2"/>
  </si>
  <si>
    <t>ETV6</t>
  </si>
  <si>
    <t>DDX41</t>
  </si>
  <si>
    <t>RUNX1</t>
  </si>
  <si>
    <t>SAMD9</t>
  </si>
  <si>
    <t>SAMD9L</t>
  </si>
  <si>
    <t>FANCA</t>
  </si>
  <si>
    <t>FANCB</t>
  </si>
  <si>
    <t>ETV6_1</t>
    <phoneticPr fontId="2"/>
  </si>
  <si>
    <t>ETV6_2</t>
  </si>
  <si>
    <t>ETV6_3</t>
  </si>
  <si>
    <t>ETV6_4</t>
  </si>
  <si>
    <t>DDX41_1</t>
    <phoneticPr fontId="2"/>
  </si>
  <si>
    <t>DDX41_2</t>
  </si>
  <si>
    <t>DDX41_3</t>
  </si>
  <si>
    <t>DDX41_4</t>
  </si>
  <si>
    <t>DDX41_5</t>
  </si>
  <si>
    <t>DDX41_6</t>
  </si>
  <si>
    <t>RUNX1_1</t>
    <phoneticPr fontId="2"/>
  </si>
  <si>
    <t>RUNX1_2</t>
  </si>
  <si>
    <t>RUNX1_3</t>
  </si>
  <si>
    <t>SAMD9_1</t>
    <phoneticPr fontId="2"/>
  </si>
  <si>
    <t>SAMD9_2</t>
  </si>
  <si>
    <t>SAMD9_3</t>
  </si>
  <si>
    <t>SAMD9_4</t>
  </si>
  <si>
    <t>SAMD9_5</t>
  </si>
  <si>
    <t>SAMD9_6</t>
  </si>
  <si>
    <t>SAMD9L_1</t>
    <phoneticPr fontId="2"/>
  </si>
  <si>
    <t>SAMD9L_2</t>
  </si>
  <si>
    <t>SAMD9L_3</t>
  </si>
  <si>
    <t>SAMD9L_4</t>
  </si>
  <si>
    <t>SAMD9L_5</t>
  </si>
  <si>
    <t>SAMD9L_6</t>
  </si>
  <si>
    <t>FANCA_1</t>
    <phoneticPr fontId="2"/>
  </si>
  <si>
    <t>FANCA_2</t>
  </si>
  <si>
    <t>FANCA_3</t>
  </si>
  <si>
    <t>FANCA_4</t>
  </si>
  <si>
    <t>FANCB_1</t>
    <phoneticPr fontId="2"/>
  </si>
  <si>
    <t>FANCB_2</t>
  </si>
  <si>
    <t>FANCB_3</t>
  </si>
  <si>
    <t>FANCB_4</t>
  </si>
  <si>
    <t>FANCB_5</t>
  </si>
  <si>
    <t>NM_001987</t>
  </si>
  <si>
    <t>NM_016222</t>
  </si>
  <si>
    <t>NM_001754</t>
  </si>
  <si>
    <t>chr21</t>
  </si>
  <si>
    <t>NM_017654</t>
  </si>
  <si>
    <t>NM_152703</t>
  </si>
  <si>
    <t>NM_000135</t>
  </si>
  <si>
    <t>NM_152633</t>
  </si>
  <si>
    <t>chrX</t>
  </si>
  <si>
    <t>ETV6_5</t>
  </si>
  <si>
    <t>RUNX1_4</t>
  </si>
  <si>
    <t>RUNX1_5</t>
  </si>
  <si>
    <t>FANCA_5</t>
  </si>
  <si>
    <r>
      <t>がん関連遺伝子のシングルサイト解析依頼書</t>
    </r>
    <r>
      <rPr>
        <b/>
        <sz val="18"/>
        <color theme="7" tint="0.79998168889431442"/>
        <rFont val="ＭＳ ゴシック"/>
        <family val="3"/>
        <charset val="128"/>
      </rPr>
      <t>_v2</t>
    </r>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</si>
</sst>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1"/>
      <color theme="1"/>
      <name val="ＭＳ Ｐゴシック"/>
      <family val="2"/>
      <scheme val="minor"/>
    </font>
    <font>
      <sz val="11"/>
      <color theme="1"/>
      <name val="ＭＳ Ｐゴシック"/>
      <family val="2"/>
      <charset val="128"/>
      <scheme val="minor"/>
    </font>
    <font>
      <sz val="6"/>
      <name val="ＭＳ Ｐゴシック"/>
      <family val="3"/>
      <charset val="128"/>
      <scheme val="minor"/>
    </font>
    <font>
      <sz val="10.5"/>
      <name val="ＭＳ ゴシック"/>
      <family val="3"/>
      <charset val="128"/>
    </font>
    <font>
      <b/>
      <sz val="10.5"/>
      <name val="ＭＳ ゴシック"/>
      <family val="3"/>
      <charset val="128"/>
    </font>
    <font>
      <b/>
      <sz val="16"/>
      <name val="ＭＳ ゴシック"/>
      <family val="3"/>
      <charset val="128"/>
    </font>
    <font>
      <b/>
      <sz val="11"/>
      <name val="ＭＳ ゴシック"/>
      <family val="3"/>
      <charset val="128"/>
    </font>
    <font>
      <sz val="11"/>
      <name val="ＭＳ ゴシック"/>
      <family val="3"/>
      <charset val="128"/>
    </font>
    <font>
      <sz val="10.5"/>
      <color rgb="FF0070C0"/>
      <name val="ＭＳ ゴシック"/>
      <family val="3"/>
      <charset val="128"/>
    </font>
    <font>
      <b/>
      <sz val="11"/>
      <color rgb="FF0070C0"/>
      <name val="ＭＳ ゴシック"/>
      <family val="3"/>
      <charset val="128"/>
    </font>
    <font>
      <b/>
      <sz val="10.5"/>
      <color rgb="FFFF0000"/>
      <name val="ＭＳ ゴシック"/>
      <family val="3"/>
      <charset val="128"/>
    </font>
    <font>
      <b/>
      <sz val="11"/>
      <color rgb="FFFF0000"/>
      <name val="ＭＳ Ｐゴシック"/>
      <family val="3"/>
      <charset val="128"/>
      <scheme val="minor"/>
    </font>
    <font>
      <sz val="11"/>
      <name val="ＭＳ Ｐゴシック"/>
      <family val="3"/>
      <charset val="128"/>
      <scheme val="minor"/>
    </font>
    <font>
      <u/>
      <sz val="11"/>
      <color theme="10"/>
      <name val="ＭＳ Ｐゴシック"/>
      <family val="2"/>
      <scheme val="minor"/>
    </font>
    <font>
      <b/>
      <sz val="22"/>
      <color rgb="FFFF0000"/>
      <name val="ＭＳ ゴシック"/>
      <family val="3"/>
      <charset val="128"/>
    </font>
    <font>
      <b/>
      <sz val="11"/>
      <name val="ＭＳ Ｐゴシック"/>
      <family val="3"/>
      <charset val="128"/>
      <scheme val="minor"/>
    </font>
    <font>
      <b/>
      <sz val="14"/>
      <color rgb="FFFF0000"/>
      <name val="ＭＳ ゴシック"/>
      <family val="3"/>
      <charset val="128"/>
    </font>
    <font>
      <sz val="10.5"/>
      <color rgb="FFFF0000"/>
      <name val="ＭＳ ゴシック"/>
      <family val="3"/>
      <charset val="128"/>
    </font>
    <font>
      <b/>
      <sz val="18"/>
      <name val="ＭＳ ゴシック"/>
      <family val="3"/>
      <charset val="128"/>
    </font>
    <font>
      <sz val="14"/>
      <name val="ＭＳ ゴシック"/>
      <family val="3"/>
      <charset val="128"/>
    </font>
    <font>
      <sz val="10.5"/>
      <color theme="0"/>
      <name val="ＭＳ ゴシック"/>
      <family val="3"/>
      <charset val="128"/>
    </font>
    <font>
      <b/>
      <sz val="14"/>
      <color theme="1"/>
      <name val="ＭＳ Ｐゴシック"/>
      <family val="3"/>
      <charset val="128"/>
      <scheme val="minor"/>
    </font>
    <font>
      <b/>
      <sz val="12"/>
      <name val="ＭＳ ゴシック"/>
      <family val="3"/>
      <charset val="128"/>
    </font>
    <font>
      <b/>
      <sz val="12"/>
      <color rgb="FFFF0000"/>
      <name val="ＭＳ ゴシック"/>
      <family val="3"/>
      <charset val="128"/>
    </font>
    <font>
      <b/>
      <sz val="20"/>
      <color rgb="FFFF0000"/>
      <name val="ＭＳ ゴシック"/>
      <family val="3"/>
      <charset val="128"/>
    </font>
    <font>
      <b/>
      <sz val="18"/>
      <color rgb="FFFF0000"/>
      <name val="ＭＳ ゴシック"/>
      <family val="3"/>
      <charset val="128"/>
    </font>
    <font>
      <b/>
      <u/>
      <sz val="11"/>
      <color rgb="FFFF0000"/>
      <name val="ＭＳ Ｐゴシック"/>
      <family val="3"/>
      <charset val="128"/>
      <scheme val="minor"/>
    </font>
    <font>
      <b/>
      <u/>
      <sz val="11"/>
      <name val="ＭＳ Ｐゴシック"/>
      <family val="3"/>
      <charset val="128"/>
      <scheme val="minor"/>
    </font>
    <font>
      <u/>
      <sz val="11"/>
      <name val="ＭＳ Ｐゴシック"/>
      <family val="3"/>
      <charset val="128"/>
      <scheme val="minor"/>
    </font>
    <font>
      <sz val="11"/>
      <color rgb="FFFF0000"/>
      <name val="ＭＳ Ｐゴシック"/>
      <family val="3"/>
      <charset val="128"/>
      <scheme val="minor"/>
    </font>
    <font>
      <sz val="11"/>
      <color rgb="FFFF0000"/>
      <name val="ＭＳ Ｐゴシック"/>
      <family val="2"/>
      <scheme val="minor"/>
    </font>
    <font>
      <sz val="9"/>
      <color theme="1"/>
      <name val="ＭＳ Ｐゴシック"/>
      <family val="2"/>
      <scheme val="minor"/>
    </font>
    <font>
      <sz val="9"/>
      <color theme="1"/>
      <name val="ＭＳ Ｐゴシック"/>
      <family val="3"/>
      <charset val="128"/>
      <scheme val="minor"/>
    </font>
    <font>
      <b/>
      <sz val="18"/>
      <color theme="7" tint="0.79998168889431442"/>
      <name val="ＭＳ ゴシック"/>
      <family val="3"/>
      <charset val="128"/>
    </font>
  </fonts>
  <fills count="10">
    <fill>
      <patternFill patternType="none"/>
    </fill>
    <fill>
      <patternFill patternType="gray125"/>
    </fill>
    <fill>
      <patternFill patternType="solid">
        <fgColor theme="0" tint="-4.9989318521683403E-2"/>
        <bgColor indexed="64"/>
      </patternFill>
    </fill>
    <fill>
      <patternFill patternType="solid">
        <fgColor theme="7" tint="0.79998168889431442"/>
        <bgColor indexed="64"/>
      </patternFill>
    </fill>
    <fill>
      <patternFill patternType="solid">
        <fgColor theme="0"/>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4" tint="0.39997558519241921"/>
        <bgColor indexed="64"/>
      </patternFill>
    </fill>
    <fill>
      <patternFill patternType="solid">
        <fgColor rgb="FFFF99FF"/>
        <bgColor indexed="64"/>
      </patternFill>
    </fill>
    <fill>
      <patternFill patternType="solid">
        <fgColor rgb="FFFFFF00"/>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top style="thin">
        <color indexed="64"/>
      </top>
      <bottom/>
      <diagonal/>
    </border>
    <border>
      <left/>
      <right/>
      <top style="dotted">
        <color auto="1"/>
      </top>
      <bottom style="dotted">
        <color auto="1"/>
      </bottom>
      <diagonal/>
    </border>
    <border>
      <left/>
      <right/>
      <top style="thin">
        <color indexed="64"/>
      </top>
      <bottom style="dotted">
        <color auto="1"/>
      </bottom>
      <diagonal/>
    </border>
    <border>
      <left/>
      <right style="thin">
        <color indexed="64"/>
      </right>
      <top style="thin">
        <color indexed="64"/>
      </top>
      <bottom style="dotted">
        <color auto="1"/>
      </bottom>
      <diagonal/>
    </border>
    <border>
      <left style="thin">
        <color indexed="64"/>
      </left>
      <right/>
      <top style="dotted">
        <color auto="1"/>
      </top>
      <bottom style="dotted">
        <color auto="1"/>
      </bottom>
      <diagonal/>
    </border>
    <border>
      <left/>
      <right style="thin">
        <color indexed="64"/>
      </right>
      <top style="dotted">
        <color auto="1"/>
      </top>
      <bottom style="dotted">
        <color auto="1"/>
      </bottom>
      <diagonal/>
    </border>
    <border>
      <left style="thin">
        <color indexed="64"/>
      </left>
      <right/>
      <top style="dotted">
        <color auto="1"/>
      </top>
      <bottom style="thin">
        <color indexed="64"/>
      </bottom>
      <diagonal/>
    </border>
    <border>
      <left/>
      <right/>
      <top style="dotted">
        <color auto="1"/>
      </top>
      <bottom style="thin">
        <color indexed="64"/>
      </bottom>
      <diagonal/>
    </border>
    <border>
      <left/>
      <right style="thin">
        <color indexed="64"/>
      </right>
      <top style="dotted">
        <color auto="1"/>
      </top>
      <bottom style="thin">
        <color indexed="64"/>
      </bottom>
      <diagonal/>
    </border>
    <border>
      <left style="thin">
        <color indexed="64"/>
      </left>
      <right/>
      <top/>
      <bottom/>
      <diagonal/>
    </border>
  </borders>
  <cellStyleXfs count="3">
    <xf numFmtId="0" fontId="0" fillId="0" borderId="0"/>
    <xf numFmtId="0" fontId="1" fillId="0" borderId="0">
      <alignment vertical="center"/>
    </xf>
    <xf numFmtId="0" fontId="13" fillId="0" borderId="0" applyNumberFormat="0" applyFill="0" applyBorder="0" applyAlignment="0" applyProtection="0"/>
  </cellStyleXfs>
  <cellXfs count="97">
    <xf numFmtId="0" fontId="0" fillId="0" borderId="0" xfId="0"/>
    <xf numFmtId="0" fontId="0" fillId="0" borderId="0" xfId="0" quotePrefix="1"/>
    <xf numFmtId="49" fontId="0" fillId="0" borderId="0" xfId="0" applyNumberFormat="1"/>
    <xf numFmtId="0" fontId="13" fillId="2" borderId="0" xfId="2" applyFill="1" applyProtection="1"/>
    <xf numFmtId="0" fontId="19" fillId="0" borderId="1" xfId="0" applyFont="1" applyBorder="1" applyAlignment="1" applyProtection="1">
      <alignment horizontal="center" vertical="top"/>
      <protection locked="0"/>
    </xf>
    <xf numFmtId="0" fontId="19" fillId="4" borderId="1" xfId="0" applyFont="1" applyFill="1" applyBorder="1" applyAlignment="1" applyProtection="1">
      <alignment horizontal="center" vertical="top" wrapText="1"/>
      <protection locked="0"/>
    </xf>
    <xf numFmtId="0" fontId="19" fillId="4" borderId="1" xfId="0" applyFont="1" applyFill="1" applyBorder="1" applyAlignment="1" applyProtection="1">
      <alignment horizontal="center" vertical="top"/>
      <protection locked="0"/>
    </xf>
    <xf numFmtId="0" fontId="0" fillId="0" borderId="0" xfId="0" applyAlignment="1">
      <alignment vertical="center"/>
    </xf>
    <xf numFmtId="0" fontId="3" fillId="2" borderId="0" xfId="0" applyFont="1" applyFill="1"/>
    <xf numFmtId="0" fontId="18" fillId="3" borderId="0" xfId="0" applyFont="1" applyFill="1" applyAlignment="1">
      <alignment horizontal="right" vertical="center"/>
    </xf>
    <xf numFmtId="0" fontId="18" fillId="3" borderId="0" xfId="0" applyFont="1" applyFill="1" applyAlignment="1">
      <alignment vertical="center"/>
    </xf>
    <xf numFmtId="0" fontId="4" fillId="2" borderId="0" xfId="0" applyFont="1" applyFill="1" applyAlignment="1">
      <alignment vertical="center"/>
    </xf>
    <xf numFmtId="0" fontId="9" fillId="4" borderId="0" xfId="0" applyFont="1" applyFill="1" applyAlignment="1">
      <alignment horizontal="left" vertical="center"/>
    </xf>
    <xf numFmtId="0" fontId="3" fillId="4" borderId="1" xfId="0" applyFont="1" applyFill="1" applyBorder="1" applyAlignment="1">
      <alignment horizontal="center" vertical="center" wrapText="1"/>
    </xf>
    <xf numFmtId="0" fontId="12" fillId="2" borderId="0" xfId="0" applyFont="1" applyFill="1" applyAlignment="1">
      <alignment horizontal="center" vertical="center" wrapText="1"/>
    </xf>
    <xf numFmtId="0" fontId="3" fillId="7" borderId="1" xfId="0" applyFont="1" applyFill="1" applyBorder="1" applyAlignment="1">
      <alignment horizontal="center" vertical="center" wrapText="1"/>
    </xf>
    <xf numFmtId="49" fontId="19" fillId="4" borderId="0" xfId="0" applyNumberFormat="1" applyFont="1" applyFill="1" applyAlignment="1">
      <alignment vertical="top"/>
    </xf>
    <xf numFmtId="0" fontId="3" fillId="2" borderId="0" xfId="0" applyFont="1" applyFill="1" applyAlignment="1">
      <alignment vertical="center" wrapText="1"/>
    </xf>
    <xf numFmtId="0" fontId="15" fillId="2" borderId="0" xfId="0" applyFont="1" applyFill="1" applyAlignment="1">
      <alignment horizontal="left" vertical="center"/>
    </xf>
    <xf numFmtId="0" fontId="12" fillId="2" borderId="0" xfId="0" applyFont="1" applyFill="1" applyAlignment="1">
      <alignment horizontal="left" vertical="center"/>
    </xf>
    <xf numFmtId="0" fontId="3" fillId="2" borderId="0" xfId="0" applyFont="1" applyFill="1" applyAlignment="1">
      <alignment horizontal="left" vertical="center"/>
    </xf>
    <xf numFmtId="0" fontId="3" fillId="5" borderId="1" xfId="0" applyFont="1" applyFill="1" applyBorder="1" applyAlignment="1">
      <alignment horizontal="center" vertical="center" wrapText="1"/>
    </xf>
    <xf numFmtId="0" fontId="19" fillId="4" borderId="13" xfId="0" applyFont="1" applyFill="1" applyBorder="1" applyAlignment="1">
      <alignment vertical="top" wrapText="1"/>
    </xf>
    <xf numFmtId="0" fontId="24" fillId="2" borderId="0" xfId="0" applyFont="1" applyFill="1" applyAlignment="1">
      <alignment vertical="center"/>
    </xf>
    <xf numFmtId="0" fontId="3" fillId="6" borderId="1" xfId="0" applyFont="1" applyFill="1" applyBorder="1" applyAlignment="1">
      <alignment horizontal="center" vertical="center" wrapText="1"/>
    </xf>
    <xf numFmtId="0" fontId="19" fillId="4" borderId="0" xfId="0" applyFont="1" applyFill="1" applyAlignment="1">
      <alignment horizontal="center" vertical="top" wrapText="1"/>
    </xf>
    <xf numFmtId="0" fontId="3" fillId="8" borderId="1" xfId="0" applyFont="1" applyFill="1" applyBorder="1" applyAlignment="1">
      <alignment horizontal="center" vertical="center" wrapText="1"/>
    </xf>
    <xf numFmtId="49" fontId="19" fillId="4" borderId="0" xfId="0" applyNumberFormat="1" applyFont="1" applyFill="1" applyAlignment="1">
      <alignment horizontal="center" vertical="top"/>
    </xf>
    <xf numFmtId="0" fontId="3" fillId="2" borderId="0" xfId="0" applyFont="1" applyFill="1" applyAlignment="1">
      <alignment vertical="center"/>
    </xf>
    <xf numFmtId="0" fontId="8" fillId="2" borderId="0" xfId="0" applyFont="1" applyFill="1"/>
    <xf numFmtId="0" fontId="3" fillId="4" borderId="0" xfId="0" applyFont="1" applyFill="1" applyAlignment="1">
      <alignment horizontal="center" vertical="center" wrapText="1"/>
    </xf>
    <xf numFmtId="0" fontId="19" fillId="4" borderId="0" xfId="0" applyFont="1" applyFill="1" applyAlignment="1">
      <alignment horizontal="center" vertical="top"/>
    </xf>
    <xf numFmtId="0" fontId="7" fillId="4" borderId="0" xfId="0" applyFont="1" applyFill="1" applyAlignment="1">
      <alignment vertical="center"/>
    </xf>
    <xf numFmtId="0" fontId="7" fillId="2" borderId="0" xfId="0" applyFont="1" applyFill="1"/>
    <xf numFmtId="0" fontId="3" fillId="4" borderId="7" xfId="0" applyFont="1" applyFill="1" applyBorder="1" applyAlignment="1">
      <alignment horizontal="right" vertical="center"/>
    </xf>
    <xf numFmtId="0" fontId="3" fillId="4" borderId="8" xfId="0" applyFont="1" applyFill="1" applyBorder="1" applyAlignment="1">
      <alignment horizontal="right" vertical="center"/>
    </xf>
    <xf numFmtId="0" fontId="8" fillId="2" borderId="0" xfId="0" applyFont="1" applyFill="1" applyAlignment="1">
      <alignment horizontal="left" vertical="center"/>
    </xf>
    <xf numFmtId="0" fontId="3" fillId="4" borderId="9" xfId="0" applyFont="1" applyFill="1" applyBorder="1" applyAlignment="1">
      <alignment horizontal="right" vertical="center"/>
    </xf>
    <xf numFmtId="0" fontId="9" fillId="4" borderId="0" xfId="0" applyFont="1" applyFill="1" applyAlignment="1">
      <alignment vertical="center"/>
    </xf>
    <xf numFmtId="0" fontId="3" fillId="4" borderId="0" xfId="0" applyFont="1" applyFill="1" applyAlignment="1">
      <alignment vertical="center"/>
    </xf>
    <xf numFmtId="0" fontId="3" fillId="4" borderId="0" xfId="0" applyFont="1" applyFill="1" applyAlignment="1">
      <alignment vertical="center" wrapText="1"/>
    </xf>
    <xf numFmtId="0" fontId="9" fillId="4" borderId="0" xfId="0" applyFont="1" applyFill="1" applyAlignment="1">
      <alignment vertical="center" wrapText="1"/>
    </xf>
    <xf numFmtId="0" fontId="7" fillId="2" borderId="0" xfId="0" applyFont="1" applyFill="1" applyAlignment="1">
      <alignment vertical="center"/>
    </xf>
    <xf numFmtId="0" fontId="10" fillId="2" borderId="0" xfId="0" applyFont="1" applyFill="1" applyAlignment="1">
      <alignment vertical="center"/>
    </xf>
    <xf numFmtId="0" fontId="3" fillId="2" borderId="0" xfId="0" applyFont="1" applyFill="1" applyAlignment="1">
      <alignment horizontal="left" vertical="center" wrapText="1"/>
    </xf>
    <xf numFmtId="0" fontId="6" fillId="4" borderId="0" xfId="0" applyFont="1" applyFill="1" applyAlignment="1">
      <alignment vertical="center"/>
    </xf>
    <xf numFmtId="0" fontId="3" fillId="4" borderId="6" xfId="0" applyFont="1" applyFill="1" applyBorder="1" applyAlignment="1">
      <alignment horizontal="right" vertical="center"/>
    </xf>
    <xf numFmtId="0" fontId="3" fillId="4" borderId="5" xfId="0" applyFont="1" applyFill="1" applyBorder="1" applyAlignment="1">
      <alignment horizontal="right" vertical="center"/>
    </xf>
    <xf numFmtId="0" fontId="3" fillId="4" borderId="1" xfId="0" applyFont="1" applyFill="1" applyBorder="1" applyAlignment="1">
      <alignment horizontal="right" vertical="center"/>
    </xf>
    <xf numFmtId="0" fontId="3" fillId="4" borderId="0" xfId="0" applyFont="1" applyFill="1" applyAlignment="1">
      <alignment horizontal="right" vertical="center"/>
    </xf>
    <xf numFmtId="0" fontId="3" fillId="4" borderId="0" xfId="0" applyFont="1" applyFill="1" applyAlignment="1">
      <alignment horizontal="left" vertical="center"/>
    </xf>
    <xf numFmtId="0" fontId="20" fillId="4" borderId="0" xfId="0" applyFont="1" applyFill="1" applyAlignment="1">
      <alignment horizontal="left" vertical="center"/>
    </xf>
    <xf numFmtId="0" fontId="9" fillId="4" borderId="0" xfId="0" applyFont="1" applyFill="1" applyAlignment="1">
      <alignment horizontal="left" vertical="center" wrapText="1"/>
    </xf>
    <xf numFmtId="0" fontId="20" fillId="4" borderId="0" xfId="0" applyFont="1" applyFill="1" applyAlignment="1" applyProtection="1">
      <alignment horizontal="center" vertical="center"/>
      <protection locked="0"/>
    </xf>
    <xf numFmtId="0" fontId="17" fillId="4" borderId="0" xfId="0" applyFont="1" applyFill="1" applyAlignment="1">
      <alignment horizontal="right"/>
    </xf>
    <xf numFmtId="0" fontId="30" fillId="0" borderId="0" xfId="0" applyFont="1" applyAlignment="1">
      <alignment vertical="center"/>
    </xf>
    <xf numFmtId="0" fontId="29" fillId="0" borderId="0" xfId="0" applyFont="1"/>
    <xf numFmtId="0" fontId="30" fillId="0" borderId="0" xfId="0" applyFont="1"/>
    <xf numFmtId="0" fontId="31" fillId="0" borderId="0" xfId="0" applyFont="1"/>
    <xf numFmtId="0" fontId="32" fillId="0" borderId="0" xfId="0" applyFont="1"/>
    <xf numFmtId="0" fontId="3" fillId="4" borderId="11" xfId="0" applyFont="1" applyFill="1" applyBorder="1" applyAlignment="1" applyProtection="1">
      <alignment horizontal="left" vertical="center"/>
      <protection locked="0"/>
    </xf>
    <xf numFmtId="49" fontId="19" fillId="4" borderId="1" xfId="0" applyNumberFormat="1" applyFont="1" applyFill="1" applyBorder="1" applyAlignment="1" applyProtection="1">
      <alignment horizontal="center" vertical="top"/>
      <protection locked="0"/>
    </xf>
    <xf numFmtId="0" fontId="19" fillId="4" borderId="1" xfId="0" applyFont="1" applyFill="1" applyBorder="1" applyAlignment="1">
      <alignment horizontal="center" vertical="top"/>
    </xf>
    <xf numFmtId="0" fontId="3" fillId="2" borderId="0" xfId="0" applyFont="1" applyFill="1" applyAlignment="1">
      <alignment horizontal="left" vertical="center"/>
    </xf>
    <xf numFmtId="49" fontId="3" fillId="4" borderId="1" xfId="0" applyNumberFormat="1" applyFont="1" applyFill="1" applyBorder="1" applyAlignment="1" applyProtection="1">
      <alignment horizontal="left" vertical="center"/>
      <protection locked="0"/>
    </xf>
    <xf numFmtId="0" fontId="3" fillId="4" borderId="7" xfId="0" applyFont="1" applyFill="1" applyBorder="1" applyAlignment="1">
      <alignment horizontal="left" vertical="center" wrapText="1"/>
    </xf>
    <xf numFmtId="0" fontId="3" fillId="4" borderId="15" xfId="0" applyFont="1" applyFill="1" applyBorder="1" applyAlignment="1">
      <alignment horizontal="left" vertical="center" wrapText="1"/>
    </xf>
    <xf numFmtId="0" fontId="3" fillId="4" borderId="16" xfId="0" applyFont="1" applyFill="1" applyBorder="1" applyAlignment="1">
      <alignment horizontal="left" vertical="center" wrapText="1"/>
    </xf>
    <xf numFmtId="0" fontId="3" fillId="4" borderId="10" xfId="0" applyFont="1" applyFill="1" applyBorder="1" applyAlignment="1" applyProtection="1">
      <alignment horizontal="left" vertical="center"/>
      <protection locked="0"/>
    </xf>
    <xf numFmtId="49" fontId="3" fillId="4" borderId="17" xfId="0" applyNumberFormat="1" applyFont="1" applyFill="1" applyBorder="1" applyAlignment="1">
      <alignment horizontal="left" vertical="center" wrapText="1"/>
    </xf>
    <xf numFmtId="49" fontId="3" fillId="4" borderId="14" xfId="0" applyNumberFormat="1" applyFont="1" applyFill="1" applyBorder="1" applyAlignment="1">
      <alignment horizontal="left" vertical="center" wrapText="1"/>
    </xf>
    <xf numFmtId="49" fontId="3" fillId="4" borderId="18" xfId="0" applyNumberFormat="1" applyFont="1" applyFill="1" applyBorder="1" applyAlignment="1">
      <alignment horizontal="left" vertical="center" wrapText="1"/>
    </xf>
    <xf numFmtId="0" fontId="3" fillId="4" borderId="19" xfId="0" applyFont="1" applyFill="1" applyBorder="1" applyAlignment="1">
      <alignment horizontal="left" vertical="center" wrapText="1"/>
    </xf>
    <xf numFmtId="0" fontId="3" fillId="4" borderId="20" xfId="0" applyFont="1" applyFill="1" applyBorder="1" applyAlignment="1">
      <alignment horizontal="left" vertical="center" wrapText="1"/>
    </xf>
    <xf numFmtId="0" fontId="3" fillId="4" borderId="21" xfId="0" applyFont="1" applyFill="1" applyBorder="1" applyAlignment="1">
      <alignment horizontal="left" vertical="center" wrapText="1"/>
    </xf>
    <xf numFmtId="0" fontId="3" fillId="4" borderId="0" xfId="0" applyFont="1" applyFill="1" applyAlignment="1">
      <alignment horizontal="center"/>
    </xf>
    <xf numFmtId="0" fontId="6" fillId="4" borderId="3" xfId="0" applyFont="1" applyFill="1" applyBorder="1" applyAlignment="1">
      <alignment horizontal="center" vertical="center"/>
    </xf>
    <xf numFmtId="0" fontId="6" fillId="4" borderId="4" xfId="0" applyFont="1" applyFill="1" applyBorder="1" applyAlignment="1">
      <alignment horizontal="center" vertical="center"/>
    </xf>
    <xf numFmtId="0" fontId="14" fillId="4" borderId="2" xfId="0" applyFont="1" applyFill="1" applyBorder="1" applyAlignment="1">
      <alignment horizontal="center" vertical="center"/>
    </xf>
    <xf numFmtId="49" fontId="3" fillId="4" borderId="1" xfId="0" applyNumberFormat="1" applyFont="1" applyFill="1" applyBorder="1" applyAlignment="1" applyProtection="1">
      <alignment horizontal="left" vertical="top" wrapText="1"/>
      <protection locked="0"/>
    </xf>
    <xf numFmtId="0" fontId="19" fillId="4" borderId="11" xfId="0" applyFont="1" applyFill="1" applyBorder="1" applyAlignment="1">
      <alignment horizontal="center" vertical="top" wrapText="1"/>
    </xf>
    <xf numFmtId="0" fontId="22" fillId="9" borderId="0" xfId="0" applyFont="1" applyFill="1" applyAlignment="1">
      <alignment horizontal="center" vertical="center" wrapText="1"/>
    </xf>
    <xf numFmtId="0" fontId="21" fillId="0" borderId="1" xfId="0" applyFont="1" applyBorder="1" applyAlignment="1" applyProtection="1">
      <alignment horizontal="center" vertical="center"/>
      <protection locked="0"/>
    </xf>
    <xf numFmtId="0" fontId="21" fillId="0" borderId="11" xfId="0" applyFont="1" applyBorder="1" applyAlignment="1" applyProtection="1">
      <alignment horizontal="center" vertical="center"/>
      <protection locked="0"/>
    </xf>
    <xf numFmtId="0" fontId="5" fillId="4" borderId="0" xfId="0" applyFont="1" applyFill="1" applyAlignment="1">
      <alignment horizontal="center" vertical="top"/>
    </xf>
    <xf numFmtId="0" fontId="16" fillId="4" borderId="12" xfId="0" applyFont="1" applyFill="1" applyBorder="1" applyAlignment="1">
      <alignment horizontal="center" vertical="center"/>
    </xf>
    <xf numFmtId="0" fontId="16" fillId="4" borderId="0" xfId="0" applyFont="1" applyFill="1" applyAlignment="1">
      <alignment horizontal="center" vertical="center"/>
    </xf>
    <xf numFmtId="0" fontId="18" fillId="3" borderId="0" xfId="0" applyFont="1" applyFill="1" applyAlignment="1">
      <alignment horizontal="center" vertical="center"/>
    </xf>
    <xf numFmtId="0" fontId="25" fillId="2" borderId="0" xfId="0" applyFont="1" applyFill="1" applyAlignment="1">
      <alignment horizontal="left" vertical="center" wrapText="1"/>
    </xf>
    <xf numFmtId="0" fontId="12" fillId="2" borderId="0" xfId="0" applyFont="1" applyFill="1" applyAlignment="1">
      <alignment horizontal="left" vertical="center" wrapText="1"/>
    </xf>
    <xf numFmtId="0" fontId="3" fillId="2" borderId="22" xfId="0" applyFont="1" applyFill="1" applyBorder="1" applyAlignment="1">
      <alignment horizontal="left" vertical="center" wrapText="1"/>
    </xf>
    <xf numFmtId="0" fontId="3" fillId="2" borderId="0" xfId="0" applyFont="1" applyFill="1" applyAlignment="1">
      <alignment horizontal="left" vertical="center" wrapText="1"/>
    </xf>
    <xf numFmtId="0" fontId="4" fillId="2" borderId="0" xfId="0" applyFont="1" applyFill="1" applyAlignment="1">
      <alignment horizontal="left" vertical="top" wrapText="1"/>
    </xf>
    <xf numFmtId="49" fontId="19" fillId="0" borderId="1" xfId="0" applyNumberFormat="1" applyFont="1" applyBorder="1" applyAlignment="1" applyProtection="1">
      <alignment horizontal="center" vertical="top"/>
      <protection locked="0"/>
    </xf>
    <xf numFmtId="0" fontId="3" fillId="4" borderId="5" xfId="0" applyFont="1" applyFill="1" applyBorder="1" applyAlignment="1" applyProtection="1">
      <alignment horizontal="left" vertical="center"/>
      <protection locked="0"/>
    </xf>
    <xf numFmtId="0" fontId="19" fillId="0" borderId="1" xfId="0" applyFont="1" applyBorder="1" applyAlignment="1">
      <alignment horizontal="center" vertical="top"/>
    </xf>
    <xf numFmtId="0" fontId="19" fillId="4" borderId="11" xfId="0" applyFont="1" applyFill="1" applyBorder="1" applyAlignment="1" applyProtection="1">
      <alignment horizontal="center" vertical="top" wrapText="1"/>
      <protection locked="0"/>
    </xf>
  </cellXfs>
  <cellStyles count="3">
    <cellStyle name="ハイパーリンク" xfId="2" builtinId="8"/>
    <cellStyle name="標準" xfId="0" builtinId="0"/>
    <cellStyle name="標準 2" xfId="1" xr:uid="{00000000-0005-0000-0000-000002000000}"/>
  </cellStyles>
  <dxfs count="2">
    <dxf>
      <font>
        <color theme="0"/>
      </font>
    </dxf>
    <dxf>
      <font>
        <color auto="1"/>
      </font>
      <fill>
        <patternFill>
          <bgColor rgb="FFFF0000"/>
        </patternFill>
      </fill>
    </dxf>
  </dxfs>
  <tableStyles count="0" defaultTableStyle="TableStyleMedium2" defaultPivotStyle="PivotStyleMedium9"/>
  <colors>
    <mruColors>
      <color rgb="FFFF99FF"/>
      <color rgb="FFFF66FF"/>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fmlaLink="secret!$B$26" lockText="1" noThreeD="1"/>
</file>

<file path=xl/ctrlProps/ctrlProp2.xml><?xml version="1.0" encoding="utf-8"?>
<formControlPr xmlns="http://schemas.microsoft.com/office/spreadsheetml/2009/9/main" objectType="CheckBox" fmlaLink="secret!$B$27" lockText="1" noThreeD="1"/>
</file>

<file path=xl/ctrlProps/ctrlProp3.xml><?xml version="1.0" encoding="utf-8"?>
<formControlPr xmlns="http://schemas.microsoft.com/office/spreadsheetml/2009/9/main" objectType="CheckBox" fmlaLink="secret!$B$28"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2598420</xdr:colOff>
          <xdr:row>25</xdr:row>
          <xdr:rowOff>144780</xdr:rowOff>
        </xdr:from>
        <xdr:to>
          <xdr:col>0</xdr:col>
          <xdr:colOff>2990850</xdr:colOff>
          <xdr:row>25</xdr:row>
          <xdr:rowOff>396240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2598420</xdr:colOff>
          <xdr:row>26</xdr:row>
          <xdr:rowOff>144780</xdr:rowOff>
        </xdr:from>
        <xdr:to>
          <xdr:col>0</xdr:col>
          <xdr:colOff>2990850</xdr:colOff>
          <xdr:row>26</xdr:row>
          <xdr:rowOff>396240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2598420</xdr:colOff>
          <xdr:row>27</xdr:row>
          <xdr:rowOff>144780</xdr:rowOff>
        </xdr:from>
        <xdr:to>
          <xdr:col>0</xdr:col>
          <xdr:colOff>2990850</xdr:colOff>
          <xdr:row>27</xdr:row>
          <xdr:rowOff>396240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T44"/>
  <sheetViews>
    <sheetView tabSelected="1" zoomScale="96" zoomScaleNormal="96" workbookViewId="0">
      <selection activeCell="B6" sqref="B6:E6"/>
    </sheetView>
  </sheetViews>
  <sheetFormatPr defaultColWidth="9" defaultRowHeight="13.2" x14ac:dyDescent="0.2"/>
  <cols>
    <col min="1" max="1" width="49.44140625" style="28" customWidth="1"/>
    <col min="2" max="10" width="7.77734375" style="28" customWidth="1"/>
    <col min="11" max="11" width="11.109375" style="8" customWidth="1"/>
    <col min="12" max="16384" width="9" style="8"/>
  </cols>
  <sheetData>
    <row r="1" spans="1:20" ht="21.75" customHeight="1" x14ac:dyDescent="0.2">
      <c r="A1" s="81" t="s">
        <v>420</v>
      </c>
      <c r="B1" s="81"/>
      <c r="C1" s="81"/>
      <c r="D1" s="81"/>
      <c r="E1" s="81"/>
      <c r="F1" s="81"/>
      <c r="G1" s="81"/>
      <c r="H1" s="81"/>
      <c r="I1" s="81"/>
      <c r="J1" s="81"/>
    </row>
    <row r="2" spans="1:20" ht="21.75" customHeight="1" x14ac:dyDescent="0.2">
      <c r="A2" s="81" t="s">
        <v>421</v>
      </c>
      <c r="B2" s="81"/>
      <c r="C2" s="81"/>
      <c r="D2" s="81"/>
      <c r="E2" s="81"/>
      <c r="F2" s="81"/>
      <c r="G2" s="81"/>
      <c r="H2" s="81"/>
      <c r="I2" s="81"/>
      <c r="J2" s="81"/>
    </row>
    <row r="3" spans="1:20" ht="43.95" customHeight="1" x14ac:dyDescent="0.2">
      <c r="A3" s="87" t="s">
        <v>526</v>
      </c>
      <c r="B3" s="87"/>
      <c r="C3" s="87"/>
      <c r="D3" s="87"/>
      <c r="E3" s="87"/>
      <c r="F3" s="87"/>
      <c r="G3" s="87"/>
      <c r="H3" s="87"/>
      <c r="I3" s="87"/>
      <c r="J3" s="9"/>
      <c r="K3" s="88" t="s">
        <v>467</v>
      </c>
      <c r="L3" s="88"/>
      <c r="M3" s="88"/>
      <c r="N3" s="88"/>
      <c r="O3" s="88"/>
      <c r="P3" s="88"/>
      <c r="Q3" s="88"/>
      <c r="R3" s="88"/>
    </row>
    <row r="4" spans="1:20" ht="30" customHeight="1" x14ac:dyDescent="0.2">
      <c r="A4" s="10"/>
      <c r="B4" s="10"/>
      <c r="C4" s="10"/>
      <c r="D4" s="10"/>
      <c r="E4" s="10"/>
      <c r="F4" s="10"/>
      <c r="G4" s="9"/>
      <c r="H4" s="9"/>
      <c r="I4" s="9"/>
      <c r="J4" s="9"/>
      <c r="K4" s="88"/>
      <c r="L4" s="88"/>
      <c r="M4" s="88"/>
      <c r="N4" s="88"/>
      <c r="O4" s="88"/>
      <c r="P4" s="88"/>
      <c r="Q4" s="88"/>
      <c r="R4" s="88"/>
    </row>
    <row r="5" spans="1:20" ht="25.2" customHeight="1" x14ac:dyDescent="0.2">
      <c r="A5" s="12" t="s">
        <v>416</v>
      </c>
      <c r="B5" s="85" t="s">
        <v>395</v>
      </c>
      <c r="C5" s="85"/>
      <c r="D5" s="85"/>
      <c r="E5" s="85"/>
      <c r="F5" s="86"/>
      <c r="G5" s="86"/>
      <c r="H5" s="86"/>
      <c r="I5" s="86"/>
      <c r="J5" s="86"/>
      <c r="K5" s="92"/>
      <c r="L5" s="92"/>
      <c r="M5" s="92"/>
      <c r="N5" s="92"/>
      <c r="O5" s="92"/>
      <c r="P5" s="92"/>
      <c r="Q5" s="92"/>
      <c r="R5" s="92"/>
      <c r="S5" s="92"/>
      <c r="T5" s="92"/>
    </row>
    <row r="6" spans="1:20" ht="70.95" customHeight="1" x14ac:dyDescent="0.2">
      <c r="A6" s="13" t="s">
        <v>28</v>
      </c>
      <c r="B6" s="82"/>
      <c r="C6" s="82"/>
      <c r="D6" s="83"/>
      <c r="E6" s="83"/>
      <c r="F6" s="84"/>
      <c r="G6" s="84"/>
      <c r="H6" s="84"/>
      <c r="I6" s="84"/>
      <c r="J6" s="84"/>
      <c r="K6" s="89" t="s">
        <v>471</v>
      </c>
      <c r="L6" s="89"/>
      <c r="M6" s="89"/>
      <c r="N6" s="89"/>
      <c r="O6" s="89"/>
      <c r="P6" s="89"/>
      <c r="Q6" s="89"/>
      <c r="R6" s="89"/>
      <c r="S6" s="89"/>
      <c r="T6" s="89"/>
    </row>
    <row r="7" spans="1:20" ht="18" customHeight="1" x14ac:dyDescent="0.2">
      <c r="A7" s="15" t="s">
        <v>397</v>
      </c>
      <c r="B7" s="93"/>
      <c r="C7" s="93"/>
      <c r="D7" s="95" t="str">
        <f>IF(B7="","",VLOOKUP(B7,secret!E:F,2,FALSE))</f>
        <v/>
      </c>
      <c r="E7" s="95"/>
      <c r="F7" s="95"/>
      <c r="G7" s="95" t="str">
        <f>IF(B7="","",VLOOKUP(B7,secret!E:G,3,FALSE))</f>
        <v/>
      </c>
      <c r="H7" s="95"/>
      <c r="I7" s="16"/>
      <c r="J7" s="16"/>
      <c r="K7" s="14"/>
      <c r="L7" s="14"/>
      <c r="M7" s="14"/>
      <c r="N7" s="14"/>
      <c r="O7" s="14"/>
      <c r="P7" s="14"/>
      <c r="Q7" s="14"/>
      <c r="R7" s="17"/>
    </row>
    <row r="8" spans="1:20" ht="18" customHeight="1" x14ac:dyDescent="0.2">
      <c r="A8" s="15" t="s">
        <v>396</v>
      </c>
      <c r="B8" s="4"/>
      <c r="C8" s="4"/>
      <c r="D8" s="4"/>
      <c r="E8" s="4"/>
      <c r="F8" s="4"/>
      <c r="G8" s="4"/>
      <c r="H8" s="4"/>
      <c r="I8" s="4"/>
      <c r="J8" s="4"/>
      <c r="K8" s="18" t="s">
        <v>468</v>
      </c>
      <c r="L8" s="19"/>
      <c r="M8" s="19"/>
      <c r="N8" s="19"/>
      <c r="O8" s="19"/>
      <c r="P8" s="19"/>
      <c r="Q8" s="19"/>
      <c r="R8" s="20"/>
    </row>
    <row r="9" spans="1:20" ht="18" customHeight="1" x14ac:dyDescent="0.2">
      <c r="A9" s="21" t="s">
        <v>398</v>
      </c>
      <c r="B9" s="96"/>
      <c r="C9" s="96"/>
      <c r="D9" s="80" t="str">
        <f>IF(B9="","",VLOOKUP(B9,secret!E:F,2,FALSE))</f>
        <v/>
      </c>
      <c r="E9" s="80"/>
      <c r="F9" s="80"/>
      <c r="G9" s="80" t="str">
        <f>IF(B9="","",VLOOKUP(B9,secret!E:G,3,FALSE))</f>
        <v/>
      </c>
      <c r="H9" s="80"/>
      <c r="I9" s="22"/>
      <c r="J9" s="22"/>
      <c r="K9" s="14"/>
      <c r="L9" s="14"/>
      <c r="M9" s="14"/>
      <c r="N9" s="14"/>
      <c r="O9" s="14"/>
      <c r="P9" s="14"/>
      <c r="Q9" s="14"/>
      <c r="R9" s="17"/>
    </row>
    <row r="10" spans="1:20" ht="18" customHeight="1" x14ac:dyDescent="0.2">
      <c r="A10" s="21" t="s">
        <v>399</v>
      </c>
      <c r="B10" s="5"/>
      <c r="C10" s="5"/>
      <c r="D10" s="5"/>
      <c r="E10" s="5"/>
      <c r="F10" s="5"/>
      <c r="G10" s="5"/>
      <c r="H10" s="5"/>
      <c r="I10" s="5"/>
      <c r="J10" s="5"/>
      <c r="K10" s="23"/>
      <c r="L10" s="14"/>
      <c r="M10" s="14"/>
      <c r="N10" s="14"/>
      <c r="O10" s="14"/>
      <c r="P10" s="14"/>
      <c r="Q10" s="14"/>
      <c r="R10" s="17"/>
    </row>
    <row r="11" spans="1:20" ht="18" customHeight="1" x14ac:dyDescent="0.2">
      <c r="A11" s="24" t="s">
        <v>400</v>
      </c>
      <c r="B11" s="96"/>
      <c r="C11" s="96"/>
      <c r="D11" s="80" t="str">
        <f>IF(B11="","",VLOOKUP(B11,secret!E:F,2,FALSE))</f>
        <v/>
      </c>
      <c r="E11" s="80"/>
      <c r="F11" s="80"/>
      <c r="G11" s="80" t="str">
        <f>IF(B11="","",VLOOKUP(B11,secret!E:G,3,FALSE))</f>
        <v/>
      </c>
      <c r="H11" s="80"/>
      <c r="I11" s="25"/>
      <c r="J11" s="25"/>
      <c r="K11" s="11"/>
      <c r="L11" s="14"/>
      <c r="M11" s="14"/>
      <c r="N11" s="14"/>
      <c r="O11" s="14"/>
      <c r="P11" s="14"/>
      <c r="Q11" s="14"/>
      <c r="R11" s="17"/>
    </row>
    <row r="12" spans="1:20" ht="18" customHeight="1" x14ac:dyDescent="0.2">
      <c r="A12" s="24" t="s">
        <v>401</v>
      </c>
      <c r="B12" s="5"/>
      <c r="C12" s="5"/>
      <c r="D12" s="5"/>
      <c r="E12" s="5"/>
      <c r="F12" s="5"/>
      <c r="G12" s="5"/>
      <c r="H12" s="5"/>
      <c r="I12" s="5"/>
      <c r="J12" s="5"/>
      <c r="K12" s="14"/>
      <c r="L12" s="14"/>
      <c r="M12" s="14"/>
      <c r="N12" s="14"/>
      <c r="O12" s="14"/>
      <c r="P12" s="14"/>
      <c r="Q12" s="14"/>
      <c r="R12" s="17"/>
    </row>
    <row r="13" spans="1:20" ht="18" customHeight="1" x14ac:dyDescent="0.2">
      <c r="A13" s="26" t="s">
        <v>402</v>
      </c>
      <c r="B13" s="61"/>
      <c r="C13" s="61"/>
      <c r="D13" s="62" t="str">
        <f>IF(B13="","",VLOOKUP(B13,secret!E:F,2,FALSE))</f>
        <v/>
      </c>
      <c r="E13" s="62"/>
      <c r="F13" s="62"/>
      <c r="G13" s="62" t="str">
        <f>IF(B13="","",VLOOKUP(B13,secret!E:G,3,FALSE))</f>
        <v/>
      </c>
      <c r="H13" s="62"/>
      <c r="I13" s="27"/>
      <c r="J13" s="27"/>
      <c r="K13" s="14"/>
      <c r="L13" s="14"/>
      <c r="M13" s="14"/>
      <c r="N13" s="14"/>
      <c r="O13" s="14"/>
      <c r="P13" s="14"/>
      <c r="Q13" s="14"/>
      <c r="R13" s="17"/>
    </row>
    <row r="14" spans="1:20" ht="18" customHeight="1" x14ac:dyDescent="0.2">
      <c r="A14" s="26" t="s">
        <v>403</v>
      </c>
      <c r="B14" s="6"/>
      <c r="C14" s="6"/>
      <c r="D14" s="6"/>
      <c r="E14" s="6"/>
      <c r="F14" s="6"/>
      <c r="G14" s="6"/>
      <c r="H14" s="6"/>
      <c r="I14" s="6"/>
      <c r="J14" s="6"/>
      <c r="K14" s="28"/>
      <c r="L14" s="29"/>
      <c r="M14" s="29"/>
    </row>
    <row r="15" spans="1:20" ht="4.95" customHeight="1" x14ac:dyDescent="0.2">
      <c r="A15" s="30"/>
      <c r="B15" s="31"/>
      <c r="C15" s="31"/>
      <c r="D15" s="31"/>
      <c r="E15" s="31"/>
      <c r="F15" s="31"/>
      <c r="G15" s="31"/>
      <c r="H15" s="31"/>
      <c r="I15" s="31"/>
      <c r="J15" s="31"/>
      <c r="K15" s="28"/>
      <c r="L15" s="29"/>
      <c r="M15" s="29"/>
    </row>
    <row r="16" spans="1:20" ht="4.95" customHeight="1" x14ac:dyDescent="0.2">
      <c r="A16" s="30"/>
      <c r="B16" s="31"/>
      <c r="C16" s="31"/>
      <c r="D16" s="31"/>
      <c r="E16" s="31"/>
      <c r="F16" s="31"/>
      <c r="G16" s="31"/>
      <c r="H16" s="31"/>
      <c r="I16" s="31"/>
      <c r="J16" s="31"/>
      <c r="K16" s="28"/>
      <c r="L16" s="29"/>
      <c r="M16" s="29"/>
    </row>
    <row r="17" spans="1:16" s="33" customFormat="1" ht="25.2" customHeight="1" x14ac:dyDescent="0.2">
      <c r="A17" s="12" t="s">
        <v>417</v>
      </c>
      <c r="B17" s="32"/>
      <c r="C17" s="32"/>
      <c r="D17" s="32"/>
      <c r="E17" s="32"/>
      <c r="F17" s="32"/>
      <c r="G17" s="32"/>
      <c r="H17" s="32"/>
      <c r="I17" s="32"/>
      <c r="J17" s="32"/>
      <c r="K17" s="23"/>
      <c r="L17" s="8"/>
      <c r="M17" s="8"/>
      <c r="N17" s="8"/>
      <c r="O17" s="8"/>
      <c r="P17" s="8"/>
    </row>
    <row r="18" spans="1:16" ht="19.95" customHeight="1" x14ac:dyDescent="0.2">
      <c r="A18" s="34" t="s">
        <v>29</v>
      </c>
      <c r="B18" s="60"/>
      <c r="C18" s="60"/>
      <c r="D18" s="60"/>
      <c r="E18" s="60"/>
      <c r="F18" s="60"/>
      <c r="G18" s="60"/>
      <c r="H18" s="60"/>
      <c r="I18" s="60"/>
      <c r="J18" s="60"/>
      <c r="K18" s="11"/>
      <c r="L18" s="29"/>
      <c r="M18" s="29"/>
    </row>
    <row r="19" spans="1:16" ht="19.95" customHeight="1" x14ac:dyDescent="0.2">
      <c r="A19" s="35" t="s">
        <v>30</v>
      </c>
      <c r="B19" s="68"/>
      <c r="C19" s="68"/>
      <c r="D19" s="68"/>
      <c r="E19" s="68"/>
      <c r="F19" s="68"/>
      <c r="G19" s="68"/>
      <c r="H19" s="68"/>
      <c r="I19" s="68"/>
      <c r="J19" s="68"/>
      <c r="L19" s="29"/>
      <c r="M19" s="29"/>
    </row>
    <row r="20" spans="1:16" ht="19.95" customHeight="1" x14ac:dyDescent="0.2">
      <c r="A20" s="34" t="s">
        <v>31</v>
      </c>
      <c r="B20" s="60"/>
      <c r="C20" s="60"/>
      <c r="D20" s="60"/>
      <c r="E20" s="60"/>
      <c r="F20" s="60"/>
      <c r="G20" s="60"/>
      <c r="H20" s="60"/>
      <c r="I20" s="60"/>
      <c r="J20" s="60"/>
      <c r="L20" s="36"/>
      <c r="M20" s="29"/>
    </row>
    <row r="21" spans="1:16" ht="19.95" customHeight="1" x14ac:dyDescent="0.2">
      <c r="A21" s="35" t="s">
        <v>32</v>
      </c>
      <c r="B21" s="68"/>
      <c r="C21" s="68"/>
      <c r="D21" s="68"/>
      <c r="E21" s="68"/>
      <c r="F21" s="68"/>
      <c r="G21" s="68"/>
      <c r="H21" s="68"/>
      <c r="I21" s="68"/>
      <c r="J21" s="68"/>
      <c r="L21" s="36"/>
      <c r="M21" s="29"/>
    </row>
    <row r="22" spans="1:16" ht="19.95" customHeight="1" x14ac:dyDescent="0.2">
      <c r="A22" s="35" t="s">
        <v>33</v>
      </c>
      <c r="B22" s="94"/>
      <c r="C22" s="94"/>
      <c r="D22" s="94"/>
      <c r="E22" s="94"/>
      <c r="F22" s="94"/>
      <c r="G22" s="94"/>
      <c r="H22" s="94"/>
      <c r="I22" s="94"/>
      <c r="J22" s="94"/>
      <c r="K22" s="11" t="s">
        <v>469</v>
      </c>
    </row>
    <row r="23" spans="1:16" ht="19.95" customHeight="1" x14ac:dyDescent="0.2">
      <c r="A23" s="37" t="s">
        <v>34</v>
      </c>
      <c r="B23" s="64"/>
      <c r="C23" s="64"/>
      <c r="D23" s="64"/>
      <c r="E23" s="64"/>
      <c r="F23" s="64"/>
      <c r="G23" s="64"/>
      <c r="H23" s="64"/>
      <c r="I23" s="64"/>
      <c r="J23" s="64"/>
      <c r="K23" s="11" t="s">
        <v>469</v>
      </c>
    </row>
    <row r="24" spans="1:16" ht="20.100000000000001" customHeight="1" x14ac:dyDescent="0.2">
      <c r="A24" s="38" t="s">
        <v>455</v>
      </c>
      <c r="B24" s="38"/>
      <c r="C24" s="39"/>
      <c r="D24" s="39"/>
      <c r="E24" s="39"/>
      <c r="F24" s="39"/>
      <c r="G24" s="39"/>
      <c r="H24" s="39"/>
      <c r="I24" s="39"/>
      <c r="J24" s="39"/>
    </row>
    <row r="25" spans="1:16" s="33" customFormat="1" ht="20.100000000000001" customHeight="1" x14ac:dyDescent="0.2">
      <c r="A25" s="54" t="s">
        <v>470</v>
      </c>
      <c r="B25" s="40"/>
      <c r="C25" s="41"/>
      <c r="D25" s="41"/>
      <c r="E25" s="41"/>
      <c r="F25" s="41"/>
      <c r="G25" s="41"/>
      <c r="H25" s="41"/>
      <c r="I25" s="41"/>
      <c r="J25" s="41"/>
      <c r="K25" s="3"/>
      <c r="L25" s="42"/>
      <c r="M25" s="42"/>
      <c r="N25" s="42"/>
      <c r="O25" s="42"/>
    </row>
    <row r="26" spans="1:16" ht="39.9" customHeight="1" x14ac:dyDescent="0.2">
      <c r="A26" s="53"/>
      <c r="B26" s="65" t="s">
        <v>456</v>
      </c>
      <c r="C26" s="66"/>
      <c r="D26" s="66"/>
      <c r="E26" s="66"/>
      <c r="F26" s="66"/>
      <c r="G26" s="66"/>
      <c r="H26" s="66"/>
      <c r="I26" s="66"/>
      <c r="J26" s="67"/>
      <c r="K26" s="33"/>
      <c r="L26" s="43"/>
      <c r="M26" s="44"/>
      <c r="N26" s="44"/>
    </row>
    <row r="27" spans="1:16" ht="39.9" customHeight="1" x14ac:dyDescent="0.2">
      <c r="A27" s="53"/>
      <c r="B27" s="69" t="s">
        <v>457</v>
      </c>
      <c r="C27" s="70"/>
      <c r="D27" s="70"/>
      <c r="E27" s="70"/>
      <c r="F27" s="70"/>
      <c r="G27" s="70"/>
      <c r="H27" s="70"/>
      <c r="I27" s="70"/>
      <c r="J27" s="71"/>
      <c r="L27" s="43"/>
    </row>
    <row r="28" spans="1:16" ht="39.9" customHeight="1" x14ac:dyDescent="0.2">
      <c r="A28" s="53"/>
      <c r="B28" s="72" t="s">
        <v>458</v>
      </c>
      <c r="C28" s="73"/>
      <c r="D28" s="73"/>
      <c r="E28" s="73"/>
      <c r="F28" s="73"/>
      <c r="G28" s="73"/>
      <c r="H28" s="73"/>
      <c r="I28" s="73"/>
      <c r="J28" s="74"/>
    </row>
    <row r="29" spans="1:16" s="33" customFormat="1" ht="25.2" customHeight="1" x14ac:dyDescent="0.2">
      <c r="A29" s="12" t="s">
        <v>418</v>
      </c>
      <c r="B29" s="45"/>
      <c r="C29" s="45"/>
      <c r="D29" s="45"/>
      <c r="E29" s="45"/>
      <c r="F29" s="45"/>
      <c r="G29" s="45"/>
      <c r="H29" s="45"/>
      <c r="I29" s="45"/>
      <c r="J29" s="45"/>
    </row>
    <row r="30" spans="1:16" ht="19.95" customHeight="1" x14ac:dyDescent="0.2">
      <c r="A30" s="46" t="s">
        <v>29</v>
      </c>
      <c r="B30" s="60"/>
      <c r="C30" s="60"/>
      <c r="D30" s="60"/>
      <c r="E30" s="60"/>
      <c r="F30" s="60"/>
      <c r="G30" s="60"/>
      <c r="H30" s="60"/>
      <c r="I30" s="60"/>
      <c r="J30" s="60"/>
    </row>
    <row r="31" spans="1:16" ht="19.95" customHeight="1" x14ac:dyDescent="0.2">
      <c r="A31" s="47" t="s">
        <v>35</v>
      </c>
      <c r="B31" s="68"/>
      <c r="C31" s="68"/>
      <c r="D31" s="68"/>
      <c r="E31" s="68"/>
      <c r="F31" s="68"/>
      <c r="G31" s="68"/>
      <c r="H31" s="68"/>
      <c r="I31" s="68"/>
      <c r="J31" s="68"/>
    </row>
    <row r="32" spans="1:16" ht="19.95" customHeight="1" x14ac:dyDescent="0.2">
      <c r="A32" s="46" t="s">
        <v>31</v>
      </c>
      <c r="B32" s="60"/>
      <c r="C32" s="60"/>
      <c r="D32" s="60"/>
      <c r="E32" s="60"/>
      <c r="F32" s="60"/>
      <c r="G32" s="60"/>
      <c r="H32" s="60"/>
      <c r="I32" s="60"/>
      <c r="J32" s="60"/>
      <c r="L32" s="8" t="s">
        <v>1</v>
      </c>
    </row>
    <row r="33" spans="1:15" ht="19.95" customHeight="1" x14ac:dyDescent="0.2">
      <c r="A33" s="47" t="s">
        <v>32</v>
      </c>
      <c r="B33" s="68"/>
      <c r="C33" s="68"/>
      <c r="D33" s="68"/>
      <c r="E33" s="68"/>
      <c r="F33" s="68"/>
      <c r="G33" s="68"/>
      <c r="H33" s="68"/>
      <c r="I33" s="68"/>
      <c r="J33" s="68"/>
    </row>
    <row r="34" spans="1:15" ht="19.95" customHeight="1" x14ac:dyDescent="0.2">
      <c r="A34" s="47" t="s">
        <v>36</v>
      </c>
      <c r="B34" s="68"/>
      <c r="C34" s="68"/>
      <c r="D34" s="68"/>
      <c r="E34" s="68"/>
      <c r="F34" s="68"/>
      <c r="G34" s="68"/>
      <c r="H34" s="68"/>
      <c r="I34" s="68"/>
      <c r="J34" s="68"/>
    </row>
    <row r="35" spans="1:15" ht="19.95" customHeight="1" x14ac:dyDescent="0.2">
      <c r="A35" s="48" t="s">
        <v>34</v>
      </c>
      <c r="B35" s="64"/>
      <c r="C35" s="64"/>
      <c r="D35" s="64"/>
      <c r="E35" s="64"/>
      <c r="F35" s="64"/>
      <c r="G35" s="64"/>
      <c r="H35" s="64"/>
      <c r="I35" s="64"/>
      <c r="J35" s="64"/>
      <c r="K35" s="63"/>
      <c r="L35" s="63"/>
    </row>
    <row r="36" spans="1:15" ht="10.5" customHeight="1" x14ac:dyDescent="0.2">
      <c r="A36" s="49"/>
      <c r="B36" s="50"/>
      <c r="C36" s="50"/>
      <c r="D36" s="50"/>
      <c r="E36" s="50"/>
      <c r="F36" s="50"/>
      <c r="G36" s="50"/>
      <c r="H36" s="50"/>
      <c r="I36" s="50"/>
      <c r="J36" s="50"/>
      <c r="K36" s="20"/>
      <c r="L36" s="20"/>
    </row>
    <row r="37" spans="1:15" ht="8.1" customHeight="1" x14ac:dyDescent="0.2">
      <c r="A37" s="49"/>
      <c r="B37" s="51">
        <v>2023</v>
      </c>
      <c r="C37" s="50"/>
      <c r="D37" s="50"/>
      <c r="E37" s="50"/>
      <c r="F37" s="50"/>
      <c r="G37" s="50"/>
      <c r="H37" s="50"/>
      <c r="I37" s="50"/>
      <c r="J37" s="50"/>
      <c r="K37" s="20"/>
      <c r="L37" s="20"/>
    </row>
    <row r="38" spans="1:15" ht="60" customHeight="1" x14ac:dyDescent="0.2">
      <c r="A38" s="52" t="s">
        <v>419</v>
      </c>
      <c r="B38" s="79"/>
      <c r="C38" s="79"/>
      <c r="D38" s="79"/>
      <c r="E38" s="79"/>
      <c r="F38" s="79"/>
      <c r="G38" s="79"/>
      <c r="H38" s="79"/>
      <c r="I38" s="79"/>
      <c r="J38" s="79"/>
      <c r="K38" s="90"/>
      <c r="L38" s="91"/>
      <c r="M38" s="91"/>
      <c r="N38" s="91"/>
      <c r="O38" s="91"/>
    </row>
    <row r="39" spans="1:15" ht="6.9" customHeight="1" x14ac:dyDescent="0.2">
      <c r="A39" s="40"/>
      <c r="B39" s="40"/>
      <c r="C39" s="40"/>
      <c r="D39" s="40"/>
      <c r="E39" s="40"/>
      <c r="F39" s="40"/>
      <c r="G39" s="40"/>
      <c r="H39" s="40"/>
      <c r="I39" s="40"/>
      <c r="J39" s="40"/>
    </row>
    <row r="40" spans="1:15" ht="6.9" customHeight="1" thickBot="1" x14ac:dyDescent="0.25">
      <c r="A40" s="39"/>
      <c r="B40" s="40"/>
      <c r="C40" s="40"/>
      <c r="D40" s="40"/>
      <c r="E40" s="40"/>
      <c r="F40" s="40"/>
      <c r="G40" s="40"/>
      <c r="H40" s="40"/>
      <c r="I40" s="40"/>
      <c r="J40" s="40"/>
    </row>
    <row r="41" spans="1:15" s="33" customFormat="1" ht="21.75" customHeight="1" thickBot="1" x14ac:dyDescent="0.25">
      <c r="A41" s="76" t="s">
        <v>3</v>
      </c>
      <c r="B41" s="77"/>
      <c r="C41" s="77"/>
      <c r="D41" s="77"/>
      <c r="E41" s="77"/>
      <c r="F41" s="77"/>
      <c r="G41" s="77"/>
      <c r="H41" s="77"/>
      <c r="I41" s="77"/>
      <c r="J41" s="77"/>
    </row>
    <row r="42" spans="1:15" ht="37.200000000000003" customHeight="1" x14ac:dyDescent="0.2">
      <c r="A42" s="78" t="str" cm="1">
        <f t="array" aca="1" ref="A42" ca="1">IF(INDIRECT("secret!B3")&lt;26,"必須事項に未記入項目があります。ご提出できません。","")</f>
        <v>必須事項に未記入項目があります。ご提出できません。</v>
      </c>
      <c r="B42" s="78"/>
      <c r="C42" s="78"/>
      <c r="D42" s="78"/>
      <c r="E42" s="78"/>
      <c r="F42" s="78"/>
      <c r="G42" s="78"/>
      <c r="H42" s="78"/>
      <c r="I42" s="78"/>
      <c r="J42" s="78"/>
    </row>
    <row r="43" spans="1:15" x14ac:dyDescent="0.2">
      <c r="A43" s="75" t="s">
        <v>2</v>
      </c>
      <c r="B43" s="75"/>
      <c r="C43" s="75"/>
      <c r="D43" s="75"/>
      <c r="E43" s="75"/>
      <c r="F43" s="75"/>
      <c r="G43" s="75"/>
      <c r="H43" s="75"/>
      <c r="I43" s="75"/>
      <c r="J43" s="75"/>
    </row>
    <row r="44" spans="1:15" x14ac:dyDescent="0.2">
      <c r="A44" s="75" t="s">
        <v>0</v>
      </c>
      <c r="B44" s="75"/>
      <c r="C44" s="75"/>
      <c r="D44" s="75"/>
      <c r="E44" s="75"/>
      <c r="F44" s="75"/>
      <c r="G44" s="75"/>
      <c r="H44" s="75"/>
      <c r="I44" s="75"/>
      <c r="J44" s="75"/>
    </row>
  </sheetData>
  <sheetProtection algorithmName="SHA-512" hashValue="CJvgaP7eAsdP2SmvgijQ/nszclhEij+mpgdgzUqnQOkm+/J3vlt2BiWcFN37h3kyRU90k3S59mlLPR/tov3PkA==" saltValue="FvG0IhE3BU/2FKEJShuPPg==" spinCount="100000" sheet="1" selectLockedCells="1"/>
  <mergeCells count="43">
    <mergeCell ref="K3:R4"/>
    <mergeCell ref="K6:T6"/>
    <mergeCell ref="K38:O38"/>
    <mergeCell ref="K5:T5"/>
    <mergeCell ref="B7:C7"/>
    <mergeCell ref="B23:J23"/>
    <mergeCell ref="B22:J22"/>
    <mergeCell ref="B18:J18"/>
    <mergeCell ref="B21:J21"/>
    <mergeCell ref="D7:F7"/>
    <mergeCell ref="G7:H7"/>
    <mergeCell ref="B9:C9"/>
    <mergeCell ref="D9:F9"/>
    <mergeCell ref="G9:H9"/>
    <mergeCell ref="B11:C11"/>
    <mergeCell ref="D11:F11"/>
    <mergeCell ref="G11:H11"/>
    <mergeCell ref="B19:J19"/>
    <mergeCell ref="A1:J1"/>
    <mergeCell ref="A2:J2"/>
    <mergeCell ref="B6:E6"/>
    <mergeCell ref="F6:J6"/>
    <mergeCell ref="B5:J5"/>
    <mergeCell ref="A3:I3"/>
    <mergeCell ref="A44:J44"/>
    <mergeCell ref="A43:J43"/>
    <mergeCell ref="A41:J41"/>
    <mergeCell ref="A42:J42"/>
    <mergeCell ref="B38:J38"/>
    <mergeCell ref="B20:J20"/>
    <mergeCell ref="B13:C13"/>
    <mergeCell ref="D13:F13"/>
    <mergeCell ref="G13:H13"/>
    <mergeCell ref="K35:L35"/>
    <mergeCell ref="B35:J35"/>
    <mergeCell ref="B26:J26"/>
    <mergeCell ref="B30:J30"/>
    <mergeCell ref="B31:J31"/>
    <mergeCell ref="B32:J32"/>
    <mergeCell ref="B27:J27"/>
    <mergeCell ref="B33:J33"/>
    <mergeCell ref="B34:J34"/>
    <mergeCell ref="B28:J28"/>
  </mergeCells>
  <phoneticPr fontId="2"/>
  <dataValidations count="8">
    <dataValidation type="textLength" imeMode="halfAlpha" operator="lessThanOrEqual" allowBlank="1" showInputMessage="1" showErrorMessage="1" errorTitle="郵便番号" error="住所は下段に入力してください。" sqref="B20:J20 B32:J32" xr:uid="{00000000-0002-0000-0000-000001000000}">
      <formula1>9</formula1>
    </dataValidation>
    <dataValidation imeMode="disabled" allowBlank="1" showInputMessage="1" showErrorMessage="1" sqref="B35:J35 B23:J23" xr:uid="{00000000-0002-0000-0000-000003000000}"/>
    <dataValidation type="list" imeMode="disabled" showInputMessage="1" showErrorMessage="1" error="リストから選んでください" sqref="G8:J8" xr:uid="{00000000-0002-0000-0000-000005000000}">
      <formula1>"0,1,2,3,4,5,6,7,8,9"</formula1>
    </dataValidation>
    <dataValidation imeMode="disabled" showInputMessage="1" errorTitle="桁数" error="4-15桁でお願いします" sqref="I13:J13 D13 G13" xr:uid="{00000000-0002-0000-0000-000006000000}"/>
    <dataValidation imeMode="disabled" showInputMessage="1" showErrorMessage="1" errorTitle="桁数" error="4-15桁でお願いします" sqref="D7 G7 I7:J7" xr:uid="{74518654-5B98-4572-B76C-7A53F8B6E872}"/>
    <dataValidation type="list" allowBlank="1" showInputMessage="1" showErrorMessage="1" sqref="G15:J16" xr:uid="{393461F2-629A-4EC9-AD77-48E35E51428A}">
      <formula1>"0,1,2,3,4,5,6,7,8,9"</formula1>
    </dataValidation>
    <dataValidation type="textLength" imeMode="disabled" showInputMessage="1" showErrorMessage="1" errorTitle="桁数" error="4-10桁でお願いします" sqref="B6:E6" xr:uid="{78A1FE82-2E30-44E9-8680-98857531C21D}">
      <formula1>4</formula1>
      <formula2>10</formula2>
    </dataValidation>
    <dataValidation type="list" allowBlank="1" showInputMessage="1" showErrorMessage="1" error="リストから選んでください" sqref="G10:J10 G12:J12 G14:J14" xr:uid="{376D85E7-9985-459F-96F2-F779214536B6}">
      <formula1>"0,1,2,3,4,5,6,7,8,9"</formula1>
    </dataValidation>
  </dataValidations>
  <printOptions horizontalCentered="1" verticalCentered="1"/>
  <pageMargins left="0.37" right="0.23622047244094491" top="0.28999999999999998" bottom="0.32" header="0.31496062992125984" footer="0.31496062992125984"/>
  <pageSetup paperSize="9" scale="8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0</xdr:col>
                    <xdr:colOff>2598420</xdr:colOff>
                    <xdr:row>25</xdr:row>
                    <xdr:rowOff>144780</xdr:rowOff>
                  </from>
                  <to>
                    <xdr:col>0</xdr:col>
                    <xdr:colOff>2994660</xdr:colOff>
                    <xdr:row>25</xdr:row>
                    <xdr:rowOff>388620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0</xdr:col>
                    <xdr:colOff>2598420</xdr:colOff>
                    <xdr:row>26</xdr:row>
                    <xdr:rowOff>144780</xdr:rowOff>
                  </from>
                  <to>
                    <xdr:col>0</xdr:col>
                    <xdr:colOff>2994660</xdr:colOff>
                    <xdr:row>26</xdr:row>
                    <xdr:rowOff>388620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0</xdr:col>
                    <xdr:colOff>2598420</xdr:colOff>
                    <xdr:row>27</xdr:row>
                    <xdr:rowOff>144780</xdr:rowOff>
                  </from>
                  <to>
                    <xdr:col>0</xdr:col>
                    <xdr:colOff>2994660</xdr:colOff>
                    <xdr:row>27</xdr:row>
                    <xdr:rowOff>388620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 id="{BF781FE1-510C-4C6B-A698-A74B8449DF06}">
            <xm:f>secret!$C$30&gt;=1</xm:f>
            <x14:dxf>
              <font>
                <color auto="1"/>
              </font>
              <fill>
                <patternFill>
                  <bgColor rgb="FFFF0000"/>
                </patternFill>
              </fill>
            </x14:dxf>
          </x14:cfRule>
          <xm:sqref>B6</xm:sqref>
        </x14:conditionalFormatting>
        <x14:conditionalFormatting xmlns:xm="http://schemas.microsoft.com/office/excel/2006/main">
          <x14:cfRule type="expression" priority="1" id="{E7D839A6-3FE8-4E21-8BE1-76785391EF07}">
            <xm:f>secret!$C$30=0</xm:f>
            <x14:dxf>
              <font>
                <color theme="0"/>
              </font>
            </x14:dxf>
          </x14:cfRule>
          <xm:sqref>B5:J5</xm:sqref>
        </x14:conditionalFormatting>
      </x14:conditionalFormattings>
    </ext>
    <ext xmlns:x14="http://schemas.microsoft.com/office/spreadsheetml/2009/9/main" uri="{CCE6A557-97BC-4b89-ADB6-D9C93CAAB3DF}">
      <x14:dataValidations xmlns:xm="http://schemas.microsoft.com/office/excel/2006/main" count="27">
        <x14:dataValidation type="list" allowBlank="1" showInputMessage="1" showErrorMessage="1" error="リストから選んでください" xr:uid="{00000000-0002-0000-0000-000007000000}">
          <x14:formula1>
            <xm:f>INDIRECT(secret!$A$3)</xm:f>
          </x14:formula1>
          <xm:sqref>C8</xm:sqref>
        </x14:dataValidation>
        <x14:dataValidation type="list" imeMode="disabled" showInputMessage="1" showErrorMessage="1" error="リストから選んでください" xr:uid="{00000000-0002-0000-0000-000009000000}">
          <x14:formula1>
            <xm:f>INDIRECT(secret!$A$2)</xm:f>
          </x14:formula1>
          <xm:sqref>B8</xm:sqref>
        </x14:dataValidation>
        <x14:dataValidation type="list" imeMode="disabled" showInputMessage="1" showErrorMessage="1" error="リストから選んでください" xr:uid="{00000000-0002-0000-0000-00000A000000}">
          <x14:formula1>
            <xm:f>INDIRECT(secret!$A$4)</xm:f>
          </x14:formula1>
          <xm:sqref>D8</xm:sqref>
        </x14:dataValidation>
        <x14:dataValidation type="list" imeMode="disabled" showInputMessage="1" showErrorMessage="1" error="リストから選んでください" xr:uid="{00000000-0002-0000-0000-00000B000000}">
          <x14:formula1>
            <xm:f>INDIRECT(secret!$A$5)</xm:f>
          </x14:formula1>
          <xm:sqref>E8</xm:sqref>
        </x14:dataValidation>
        <x14:dataValidation type="list" imeMode="disabled" showInputMessage="1" showErrorMessage="1" error="リストから選んでください" xr:uid="{00000000-0002-0000-0000-00000C000000}">
          <x14:formula1>
            <xm:f>INDIRECT(secret!$A$6)</xm:f>
          </x14:formula1>
          <xm:sqref>F8</xm:sqref>
        </x14:dataValidation>
        <x14:dataValidation type="list" allowBlank="1" showInputMessage="1" showErrorMessage="1" error="リストから選んでください" xr:uid="{410BDE63-846B-40A4-8F16-CFCA187710C3}">
          <x14:formula1>
            <xm:f>secret!$E$2:$E$61</xm:f>
          </x14:formula1>
          <xm:sqref>B11:C11 B9:C9</xm:sqref>
        </x14:dataValidation>
        <x14:dataValidation type="list" allowBlank="1" showInputMessage="1" showErrorMessage="1" error="リストから選んでください" xr:uid="{621EC01F-839E-45B6-9074-4518B2EBBED2}">
          <x14:formula1>
            <xm:f>INDIRECT(secret!$A$11)</xm:f>
          </x14:formula1>
          <xm:sqref>B10</xm:sqref>
        </x14:dataValidation>
        <x14:dataValidation type="list" allowBlank="1" showInputMessage="1" showErrorMessage="1" error="リストから選んでください" xr:uid="{C4D947DA-5BE6-4AB6-9EFE-86F764DC3DFE}">
          <x14:formula1>
            <xm:f>INDIRECT(secret!$A$12)</xm:f>
          </x14:formula1>
          <xm:sqref>C10</xm:sqref>
        </x14:dataValidation>
        <x14:dataValidation type="list" allowBlank="1" showInputMessage="1" showErrorMessage="1" error="リストから選んでください" xr:uid="{40D9268F-C56A-4B75-A198-62464361E367}">
          <x14:formula1>
            <xm:f>INDIRECT(secret!$A$13)</xm:f>
          </x14:formula1>
          <xm:sqref>D10</xm:sqref>
        </x14:dataValidation>
        <x14:dataValidation type="list" allowBlank="1" showInputMessage="1" showErrorMessage="1" error="リストから選んでください" xr:uid="{AEE70216-F9CA-4EAB-A318-933DAE91B900}">
          <x14:formula1>
            <xm:f>INDIRECT(secret!$A$14)</xm:f>
          </x14:formula1>
          <xm:sqref>E10</xm:sqref>
        </x14:dataValidation>
        <x14:dataValidation type="list" allowBlank="1" showInputMessage="1" showErrorMessage="1" error="リストから選んでください" xr:uid="{F11831B5-D5B2-44C7-85F0-09B6BC1CEA08}">
          <x14:formula1>
            <xm:f>INDIRECT(secret!$A$15)</xm:f>
          </x14:formula1>
          <xm:sqref>F10</xm:sqref>
        </x14:dataValidation>
        <x14:dataValidation type="list" allowBlank="1" showInputMessage="1" showErrorMessage="1" error="リストから選んでください" xr:uid="{F064C67A-1D6D-4E60-8010-E582E6732404}">
          <x14:formula1>
            <xm:f>INDIRECT(secret!$A$20)</xm:f>
          </x14:formula1>
          <xm:sqref>B12</xm:sqref>
        </x14:dataValidation>
        <x14:dataValidation type="list" allowBlank="1" showInputMessage="1" showErrorMessage="1" error="リストから選んでください" xr:uid="{70E0FB70-91F4-4C02-B829-EE70B8BBF123}">
          <x14:formula1>
            <xm:f>INDIRECT(secret!$A$21)</xm:f>
          </x14:formula1>
          <xm:sqref>C12</xm:sqref>
        </x14:dataValidation>
        <x14:dataValidation type="list" allowBlank="1" showInputMessage="1" showErrorMessage="1" error="リストから選んでください" xr:uid="{399FD69D-4C60-4EB8-8984-6A8CD53EF036}">
          <x14:formula1>
            <xm:f>INDIRECT(secret!$A$22)</xm:f>
          </x14:formula1>
          <xm:sqref>D12</xm:sqref>
        </x14:dataValidation>
        <x14:dataValidation type="list" allowBlank="1" showInputMessage="1" showErrorMessage="1" error="リストから選んでください" xr:uid="{B33ED17C-9699-45CD-A8F9-A61D9B3DD245}">
          <x14:formula1>
            <xm:f>INDIRECT(secret!$A$23)</xm:f>
          </x14:formula1>
          <xm:sqref>E12</xm:sqref>
        </x14:dataValidation>
        <x14:dataValidation type="list" allowBlank="1" showInputMessage="1" showErrorMessage="1" error="リストから選んでください" xr:uid="{F418FBD7-7154-481D-A3DB-1E1D8E1DFFF5}">
          <x14:formula1>
            <xm:f>INDIRECT(secret!$A$24)</xm:f>
          </x14:formula1>
          <xm:sqref>F12</xm:sqref>
        </x14:dataValidation>
        <x14:dataValidation type="list" imeMode="disabled" showInputMessage="1" showErrorMessage="1" error="リストから選んでください" xr:uid="{F77C8A43-7621-4889-AA8B-40700266EC80}">
          <x14:formula1>
            <xm:f>secret!$E$2:$E$61</xm:f>
          </x14:formula1>
          <xm:sqref>B13:C13 B7:C7</xm:sqref>
        </x14:dataValidation>
        <x14:dataValidation type="list" allowBlank="1" showInputMessage="1" showErrorMessage="1" xr:uid="{EA2B0252-0382-46EF-AE71-BE122CB2FBBA}">
          <x14:formula1>
            <xm:f>INDIRECT(secret!$A$29)</xm:f>
          </x14:formula1>
          <xm:sqref>B15:B16</xm:sqref>
        </x14:dataValidation>
        <x14:dataValidation type="list" allowBlank="1" showInputMessage="1" showErrorMessage="1" xr:uid="{1EA028E3-5DE2-4B63-8E33-9861A12FC01D}">
          <x14:formula1>
            <xm:f>INDIRECT(secret!$A$30)</xm:f>
          </x14:formula1>
          <xm:sqref>C15:C16</xm:sqref>
        </x14:dataValidation>
        <x14:dataValidation type="list" allowBlank="1" showInputMessage="1" showErrorMessage="1" xr:uid="{CA6BC4B7-1597-4998-8ABF-AF433AE5E0BC}">
          <x14:formula1>
            <xm:f>INDIRECT(secret!$A$31)</xm:f>
          </x14:formula1>
          <xm:sqref>D15:D16</xm:sqref>
        </x14:dataValidation>
        <x14:dataValidation type="list" allowBlank="1" showInputMessage="1" showErrorMessage="1" xr:uid="{21BA81C9-257C-46BC-9D50-83C1DA67EAD9}">
          <x14:formula1>
            <xm:f>INDIRECT(secret!$A$32)</xm:f>
          </x14:formula1>
          <xm:sqref>E15:E16</xm:sqref>
        </x14:dataValidation>
        <x14:dataValidation type="list" allowBlank="1" showInputMessage="1" showErrorMessage="1" xr:uid="{A77C7F69-6203-42EB-8E0A-9CD45CCD92C4}">
          <x14:formula1>
            <xm:f>INDIRECT(secret!$A$33)</xm:f>
          </x14:formula1>
          <xm:sqref>F15:F16</xm:sqref>
        </x14:dataValidation>
        <x14:dataValidation type="list" allowBlank="1" showInputMessage="1" showErrorMessage="1" error="リストから選んでください" xr:uid="{7F0DCC12-0CE7-4513-A347-2C462101C72F}">
          <x14:formula1>
            <xm:f>INDIRECT(secret!$A$29)</xm:f>
          </x14:formula1>
          <xm:sqref>B14</xm:sqref>
        </x14:dataValidation>
        <x14:dataValidation type="list" allowBlank="1" showInputMessage="1" showErrorMessage="1" error="リストから選んでください" xr:uid="{9877D65F-CCBE-4992-B510-223174386A61}">
          <x14:formula1>
            <xm:f>INDIRECT(secret!$A$30)</xm:f>
          </x14:formula1>
          <xm:sqref>C14</xm:sqref>
        </x14:dataValidation>
        <x14:dataValidation type="list" allowBlank="1" showInputMessage="1" showErrorMessage="1" error="リストから選んでください" xr:uid="{824540EA-E4F6-4FCB-889B-DF60A400E13A}">
          <x14:formula1>
            <xm:f>INDIRECT(secret!$A$31)</xm:f>
          </x14:formula1>
          <xm:sqref>D14</xm:sqref>
        </x14:dataValidation>
        <x14:dataValidation type="list" allowBlank="1" showInputMessage="1" showErrorMessage="1" error="リストから選んでください" xr:uid="{88CCFBDD-0E88-4F46-83FA-7FD4DFB93198}">
          <x14:formula1>
            <xm:f>INDIRECT(secret!$A$32)</xm:f>
          </x14:formula1>
          <xm:sqref>E14</xm:sqref>
        </x14:dataValidation>
        <x14:dataValidation type="list" allowBlank="1" showInputMessage="1" showErrorMessage="1" error="リストから選んでください" xr:uid="{3C9F49BA-C7A3-4A6D-A52B-86B218F0DC60}">
          <x14:formula1>
            <xm:f>INDIRECT(secret!$A$33)</xm:f>
          </x14:formula1>
          <xm:sqref>F14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S61"/>
  <sheetViews>
    <sheetView topLeftCell="A19" workbookViewId="0">
      <selection activeCell="B6" sqref="B6:E6"/>
    </sheetView>
  </sheetViews>
  <sheetFormatPr defaultRowHeight="13.2" x14ac:dyDescent="0.2"/>
  <cols>
    <col min="2" max="2" width="19" customWidth="1"/>
    <col min="5" max="5" width="11.77734375" bestFit="1" customWidth="1"/>
    <col min="6" max="6" width="14.21875" bestFit="1" customWidth="1"/>
    <col min="8" max="9" width="11.6640625" bestFit="1" customWidth="1"/>
  </cols>
  <sheetData>
    <row r="1" spans="1:19" x14ac:dyDescent="0.2">
      <c r="A1" s="2"/>
      <c r="B1" s="2">
        <f>COUNTA(医療機関情報!B6:B6)+COUNTA(医療機関情報!B7:B7)+COUNTA(医療機関情報!B8:J8)+COUNTA(医療機関情報!B18:B23)+COUNTA(医療機関情報!B30:B35)</f>
        <v>0</v>
      </c>
      <c r="C1" t="str">
        <f>IFERROR(IF(FIND("%",医療機関情報!$B$6),"Yes"),"No")</f>
        <v>No</v>
      </c>
      <c r="D1" t="s">
        <v>407</v>
      </c>
      <c r="E1" t="s">
        <v>37</v>
      </c>
      <c r="F1" t="s">
        <v>38</v>
      </c>
      <c r="G1" t="s">
        <v>39</v>
      </c>
      <c r="H1" t="s">
        <v>40</v>
      </c>
      <c r="I1" t="s">
        <v>41</v>
      </c>
      <c r="K1" t="s">
        <v>42</v>
      </c>
      <c r="L1" t="s">
        <v>43</v>
      </c>
      <c r="M1" t="s">
        <v>44</v>
      </c>
      <c r="N1" t="s">
        <v>45</v>
      </c>
      <c r="O1" t="s">
        <v>46</v>
      </c>
      <c r="P1" t="s">
        <v>47</v>
      </c>
      <c r="Q1" t="s">
        <v>48</v>
      </c>
      <c r="R1" t="s">
        <v>49</v>
      </c>
      <c r="S1" t="s">
        <v>50</v>
      </c>
    </row>
    <row r="2" spans="1:19" x14ac:dyDescent="0.2">
      <c r="A2" t="str">
        <f>医療機関情報!B7 &amp;"_1"</f>
        <v>_1</v>
      </c>
      <c r="B2">
        <f>COUNTIF(B26:B28,"TRUE")</f>
        <v>0</v>
      </c>
      <c r="C2" t="str">
        <f>IFERROR(IF(FIND("#",医療機関情報!$B$6),"Yes"),"No")</f>
        <v>No</v>
      </c>
      <c r="D2" t="s">
        <v>406</v>
      </c>
      <c r="E2" t="s">
        <v>428</v>
      </c>
      <c r="F2" t="s">
        <v>51</v>
      </c>
      <c r="G2" t="s">
        <v>52</v>
      </c>
      <c r="H2">
        <v>161314405</v>
      </c>
      <c r="I2">
        <v>161362433</v>
      </c>
      <c r="J2">
        <f>LEN(H2)</f>
        <v>9</v>
      </c>
      <c r="K2">
        <v>1</v>
      </c>
      <c r="L2">
        <v>6</v>
      </c>
      <c r="M2">
        <v>1</v>
      </c>
      <c r="N2">
        <v>3</v>
      </c>
    </row>
    <row r="3" spans="1:19" x14ac:dyDescent="0.2">
      <c r="A3" t="str">
        <f>医療機関情報!B7 &amp;"_2"</f>
        <v>_2</v>
      </c>
      <c r="B3" s="2">
        <f>SUM(B1:B2)</f>
        <v>0</v>
      </c>
      <c r="C3" t="str">
        <f>IFERROR(IF(FIND("@",医療機関情報!$B$6),"Yes"),"No")</f>
        <v>No</v>
      </c>
      <c r="D3" t="s">
        <v>405</v>
      </c>
      <c r="E3" t="s">
        <v>53</v>
      </c>
      <c r="F3" t="s">
        <v>54</v>
      </c>
      <c r="G3" t="s">
        <v>52</v>
      </c>
      <c r="H3">
        <v>17018880</v>
      </c>
      <c r="I3">
        <v>17054019</v>
      </c>
      <c r="J3">
        <f t="shared" ref="J3:J54" si="0">LEN(H3)</f>
        <v>8</v>
      </c>
      <c r="K3">
        <v>0</v>
      </c>
      <c r="L3">
        <v>1</v>
      </c>
      <c r="M3">
        <v>7</v>
      </c>
      <c r="N3">
        <v>0</v>
      </c>
    </row>
    <row r="4" spans="1:19" x14ac:dyDescent="0.2">
      <c r="A4" t="str">
        <f>医療機関情報!B7 &amp;"_3"</f>
        <v>_3</v>
      </c>
      <c r="C4" t="str">
        <f>IFERROR(IF(FIND("-",医療機関情報!$B$6),"Yes"),"No")</f>
        <v>No</v>
      </c>
      <c r="D4" t="s">
        <v>404</v>
      </c>
      <c r="E4" t="s">
        <v>55</v>
      </c>
      <c r="F4" t="s">
        <v>412</v>
      </c>
      <c r="G4" t="s">
        <v>52</v>
      </c>
      <c r="H4">
        <v>45329305</v>
      </c>
      <c r="I4">
        <v>45340254</v>
      </c>
      <c r="J4">
        <f t="shared" si="0"/>
        <v>8</v>
      </c>
      <c r="K4">
        <v>0</v>
      </c>
      <c r="L4">
        <v>4</v>
      </c>
      <c r="M4">
        <v>5</v>
      </c>
      <c r="N4">
        <v>3</v>
      </c>
    </row>
    <row r="5" spans="1:19" x14ac:dyDescent="0.2">
      <c r="A5" t="str">
        <f>医療機関情報!B7 &amp;"_4"</f>
        <v>_4</v>
      </c>
      <c r="C5" t="str">
        <f>IFERROR(IF(FIND(".",医療機関情報!$B$6),"Yes"),"No")</f>
        <v>No</v>
      </c>
      <c r="D5" t="s">
        <v>5</v>
      </c>
      <c r="E5" t="s">
        <v>56</v>
      </c>
      <c r="F5" t="s">
        <v>57</v>
      </c>
      <c r="G5" t="s">
        <v>58</v>
      </c>
      <c r="H5">
        <v>43077258</v>
      </c>
      <c r="I5">
        <v>43128269</v>
      </c>
      <c r="J5">
        <f t="shared" si="0"/>
        <v>8</v>
      </c>
      <c r="K5">
        <v>0</v>
      </c>
      <c r="L5">
        <v>4</v>
      </c>
      <c r="M5">
        <v>3</v>
      </c>
    </row>
    <row r="6" spans="1:19" x14ac:dyDescent="0.2">
      <c r="A6" t="str">
        <f>医療機関情報!B7 &amp;"_5"</f>
        <v>_5</v>
      </c>
      <c r="C6" t="str">
        <f>IFERROR(IF(FIND("?",医療機関情報!$B$6),"Yes"),"No")</f>
        <v>No</v>
      </c>
      <c r="D6" t="s">
        <v>4</v>
      </c>
      <c r="E6" t="s">
        <v>59</v>
      </c>
      <c r="F6" t="s">
        <v>60</v>
      </c>
      <c r="G6" t="s">
        <v>58</v>
      </c>
      <c r="H6">
        <v>86876018</v>
      </c>
      <c r="I6">
        <v>86923719</v>
      </c>
      <c r="J6">
        <f t="shared" si="0"/>
        <v>8</v>
      </c>
      <c r="K6">
        <v>0</v>
      </c>
      <c r="L6">
        <v>8</v>
      </c>
      <c r="M6">
        <v>6</v>
      </c>
    </row>
    <row r="7" spans="1:19" x14ac:dyDescent="0.2">
      <c r="A7" t="str">
        <f>医療機関情報!B7 &amp;"_6"</f>
        <v>_6</v>
      </c>
      <c r="C7" t="str">
        <f>IFERROR(IF(FIND("(",医療機関情報!$B$6),"Yes"),"No")</f>
        <v>No</v>
      </c>
      <c r="D7" t="s">
        <v>6</v>
      </c>
      <c r="E7" t="s">
        <v>61</v>
      </c>
      <c r="F7" t="s">
        <v>62</v>
      </c>
      <c r="G7" t="s">
        <v>58</v>
      </c>
      <c r="H7">
        <v>87864469</v>
      </c>
      <c r="I7">
        <v>87965472</v>
      </c>
      <c r="J7">
        <f t="shared" si="0"/>
        <v>8</v>
      </c>
      <c r="K7">
        <v>0</v>
      </c>
      <c r="L7">
        <v>8</v>
      </c>
      <c r="M7">
        <v>7</v>
      </c>
    </row>
    <row r="8" spans="1:19" x14ac:dyDescent="0.2">
      <c r="A8" t="str">
        <f>医療機関情報!B7 &amp;"_7"</f>
        <v>_7</v>
      </c>
      <c r="C8" t="str">
        <f>IFERROR(IF(FIND(")",医療機関情報!$B$6),"Yes"),"No")</f>
        <v>No</v>
      </c>
      <c r="D8" t="s">
        <v>7</v>
      </c>
      <c r="E8" t="s">
        <v>63</v>
      </c>
      <c r="F8" t="s">
        <v>64</v>
      </c>
      <c r="G8" t="s">
        <v>65</v>
      </c>
      <c r="H8">
        <v>108227624</v>
      </c>
      <c r="I8">
        <v>108365508</v>
      </c>
      <c r="J8">
        <f t="shared" si="0"/>
        <v>9</v>
      </c>
      <c r="K8">
        <v>1</v>
      </c>
      <c r="L8">
        <v>0</v>
      </c>
      <c r="M8">
        <v>8</v>
      </c>
    </row>
    <row r="9" spans="1:19" x14ac:dyDescent="0.2">
      <c r="A9" t="str">
        <f>医療機関情報!B7 &amp;"_8"</f>
        <v>_8</v>
      </c>
      <c r="C9" t="str">
        <f>IFERROR(IF(FIND("[",医療機関情報!$B$6),"Yes"),"No")</f>
        <v>No</v>
      </c>
      <c r="D9" t="s">
        <v>8</v>
      </c>
      <c r="E9" t="s">
        <v>66</v>
      </c>
      <c r="F9" t="s">
        <v>67</v>
      </c>
      <c r="G9" t="s">
        <v>65</v>
      </c>
      <c r="H9">
        <v>112086907</v>
      </c>
      <c r="I9">
        <v>112094970</v>
      </c>
      <c r="J9">
        <f t="shared" si="0"/>
        <v>9</v>
      </c>
      <c r="K9">
        <v>1</v>
      </c>
      <c r="L9">
        <v>1</v>
      </c>
      <c r="M9">
        <v>2</v>
      </c>
      <c r="N9">
        <v>0</v>
      </c>
    </row>
    <row r="10" spans="1:19" x14ac:dyDescent="0.2">
      <c r="A10" t="str">
        <f>医療機関情報!B7 &amp;"_9"</f>
        <v>_9</v>
      </c>
      <c r="C10" t="str">
        <f>IFERROR(IF(FIND("]",医療機関情報!$B$6),"Yes"),"No")</f>
        <v>No</v>
      </c>
      <c r="D10" t="s">
        <v>9</v>
      </c>
      <c r="E10" t="s">
        <v>68</v>
      </c>
      <c r="F10" t="s">
        <v>415</v>
      </c>
      <c r="G10" t="s">
        <v>65</v>
      </c>
      <c r="H10">
        <v>32389057</v>
      </c>
      <c r="I10">
        <v>32435345</v>
      </c>
      <c r="J10">
        <f t="shared" si="0"/>
        <v>8</v>
      </c>
      <c r="K10">
        <v>0</v>
      </c>
      <c r="L10">
        <v>3</v>
      </c>
      <c r="M10">
        <v>2</v>
      </c>
    </row>
    <row r="11" spans="1:19" x14ac:dyDescent="0.2">
      <c r="A11" t="str">
        <f>医療機関情報!B9&amp;"_1"</f>
        <v>_1</v>
      </c>
      <c r="C11" t="str">
        <f>IFERROR(IF(FIND("/",医療機関情報!$B$6),"Yes"),"No")</f>
        <v>No</v>
      </c>
      <c r="D11" t="s">
        <v>10</v>
      </c>
      <c r="E11" t="s">
        <v>69</v>
      </c>
      <c r="F11" t="s">
        <v>70</v>
      </c>
      <c r="G11" t="s">
        <v>65</v>
      </c>
      <c r="H11">
        <v>61430146</v>
      </c>
      <c r="I11">
        <v>61446071</v>
      </c>
      <c r="J11">
        <f t="shared" si="0"/>
        <v>8</v>
      </c>
      <c r="K11">
        <v>0</v>
      </c>
      <c r="L11">
        <v>6</v>
      </c>
      <c r="M11">
        <v>1</v>
      </c>
      <c r="N11">
        <v>4</v>
      </c>
    </row>
    <row r="12" spans="1:19" x14ac:dyDescent="0.2">
      <c r="A12" t="str">
        <f>医療機関情報!B9 &amp;"_2"</f>
        <v>_2</v>
      </c>
      <c r="C12" t="str">
        <f>IFERROR(IF(FIND("\",医療機関情報!$B$6),"Yes"),"No")</f>
        <v>No</v>
      </c>
      <c r="D12" t="s">
        <v>11</v>
      </c>
      <c r="E12" t="s">
        <v>71</v>
      </c>
      <c r="F12" t="s">
        <v>411</v>
      </c>
      <c r="G12" t="s">
        <v>65</v>
      </c>
      <c r="H12">
        <v>64804333</v>
      </c>
      <c r="I12">
        <v>64810109</v>
      </c>
      <c r="J12">
        <f t="shared" si="0"/>
        <v>8</v>
      </c>
      <c r="K12">
        <v>0</v>
      </c>
      <c r="L12">
        <v>6</v>
      </c>
      <c r="M12">
        <v>4</v>
      </c>
      <c r="N12">
        <v>8</v>
      </c>
    </row>
    <row r="13" spans="1:19" x14ac:dyDescent="0.2">
      <c r="A13" t="str">
        <f>医療機関情報!B9 &amp;"_3"</f>
        <v>_3</v>
      </c>
      <c r="C13" t="str">
        <f>IFERROR(IF(FIND("=",医療機関情報!$B$6),"Yes"),"No")</f>
        <v>No</v>
      </c>
      <c r="D13" t="s">
        <v>12</v>
      </c>
      <c r="E13" t="s">
        <v>72</v>
      </c>
      <c r="F13" t="s">
        <v>73</v>
      </c>
      <c r="G13" t="s">
        <v>74</v>
      </c>
      <c r="H13">
        <v>132624696</v>
      </c>
      <c r="I13">
        <v>132687315</v>
      </c>
      <c r="J13">
        <f t="shared" si="0"/>
        <v>9</v>
      </c>
      <c r="K13">
        <v>1</v>
      </c>
      <c r="L13">
        <v>3</v>
      </c>
      <c r="M13">
        <v>2</v>
      </c>
      <c r="N13">
        <v>6</v>
      </c>
    </row>
    <row r="14" spans="1:19" x14ac:dyDescent="0.2">
      <c r="A14" t="str">
        <f>医療機関情報!B9&amp;"_4"</f>
        <v>_4</v>
      </c>
      <c r="C14" t="str">
        <f>IFERROR(IF(FIND("+",医療機関情報!$B$6),"Yes"),"No")</f>
        <v>No</v>
      </c>
      <c r="D14" t="s">
        <v>13</v>
      </c>
      <c r="E14" t="s">
        <v>75</v>
      </c>
      <c r="F14" t="s">
        <v>76</v>
      </c>
      <c r="G14" t="s">
        <v>77</v>
      </c>
      <c r="H14">
        <v>32316460</v>
      </c>
      <c r="I14">
        <v>32398770</v>
      </c>
      <c r="J14">
        <f t="shared" si="0"/>
        <v>8</v>
      </c>
      <c r="K14">
        <v>0</v>
      </c>
      <c r="L14">
        <v>3</v>
      </c>
      <c r="M14">
        <v>2</v>
      </c>
      <c r="N14">
        <v>3</v>
      </c>
    </row>
    <row r="15" spans="1:19" x14ac:dyDescent="0.2">
      <c r="A15" t="str">
        <f>医療機関情報!B9 &amp;"_5"</f>
        <v>_5</v>
      </c>
      <c r="C15" t="str">
        <f>IFERROR(IF(FIND("&lt;",医療機関情報!$B$6),"Yes"),"No")</f>
        <v>No</v>
      </c>
      <c r="D15" t="s">
        <v>14</v>
      </c>
      <c r="E15" t="s">
        <v>78</v>
      </c>
      <c r="F15" t="s">
        <v>79</v>
      </c>
      <c r="G15" t="s">
        <v>77</v>
      </c>
      <c r="H15">
        <v>48303912</v>
      </c>
      <c r="I15">
        <v>48480071</v>
      </c>
      <c r="J15">
        <f t="shared" si="0"/>
        <v>8</v>
      </c>
      <c r="K15">
        <v>0</v>
      </c>
      <c r="L15">
        <v>4</v>
      </c>
      <c r="M15">
        <v>8</v>
      </c>
    </row>
    <row r="16" spans="1:19" x14ac:dyDescent="0.2">
      <c r="A16" t="str">
        <f>医療機関情報!B9 &amp;"_6"</f>
        <v>_6</v>
      </c>
      <c r="C16" t="str">
        <f>IFERROR(IF(FIND("&gt;",医療機関情報!$B$6),"Yes"),"No")</f>
        <v>No</v>
      </c>
      <c r="D16" t="s">
        <v>15</v>
      </c>
      <c r="E16" t="s">
        <v>80</v>
      </c>
      <c r="F16" t="s">
        <v>81</v>
      </c>
      <c r="G16" t="s">
        <v>82</v>
      </c>
      <c r="H16">
        <v>32730690</v>
      </c>
      <c r="I16">
        <v>32731245</v>
      </c>
      <c r="J16">
        <f t="shared" si="0"/>
        <v>8</v>
      </c>
      <c r="K16">
        <v>0</v>
      </c>
      <c r="L16">
        <v>3</v>
      </c>
      <c r="M16">
        <v>2</v>
      </c>
      <c r="N16">
        <v>7</v>
      </c>
      <c r="O16">
        <v>3</v>
      </c>
    </row>
    <row r="17" spans="1:15" x14ac:dyDescent="0.2">
      <c r="A17" t="str">
        <f>医療機関情報!B9 &amp;"_7"</f>
        <v>_7</v>
      </c>
      <c r="C17" t="str">
        <f>IFERROR(IF(FIND(":",医療機関情報!$B$6),"Yes"),"No")</f>
        <v>No</v>
      </c>
      <c r="D17" t="s">
        <v>16</v>
      </c>
      <c r="E17" t="s">
        <v>83</v>
      </c>
      <c r="F17" t="s">
        <v>84</v>
      </c>
      <c r="G17" t="s">
        <v>82</v>
      </c>
      <c r="H17">
        <v>67066154</v>
      </c>
      <c r="I17">
        <v>67190536</v>
      </c>
      <c r="J17">
        <f t="shared" si="0"/>
        <v>8</v>
      </c>
      <c r="K17">
        <v>0</v>
      </c>
      <c r="L17">
        <v>6</v>
      </c>
      <c r="M17">
        <v>7</v>
      </c>
    </row>
    <row r="18" spans="1:15" x14ac:dyDescent="0.2">
      <c r="A18" t="str">
        <f>医療機関情報!B9 &amp;"_8"</f>
        <v>_8</v>
      </c>
      <c r="C18" t="str">
        <f>IFERROR(IF(FIND(";",医療機関情報!$B$6),"Yes"),"No")</f>
        <v>No</v>
      </c>
      <c r="D18" t="s">
        <v>17</v>
      </c>
      <c r="E18" t="s">
        <v>85</v>
      </c>
      <c r="F18" t="s">
        <v>86</v>
      </c>
      <c r="G18" t="s">
        <v>87</v>
      </c>
      <c r="H18">
        <v>2039923</v>
      </c>
      <c r="I18">
        <v>2047847</v>
      </c>
      <c r="J18">
        <f t="shared" si="0"/>
        <v>7</v>
      </c>
      <c r="K18">
        <v>0</v>
      </c>
      <c r="L18">
        <v>0</v>
      </c>
      <c r="M18">
        <v>2</v>
      </c>
      <c r="N18">
        <v>0</v>
      </c>
    </row>
    <row r="19" spans="1:15" x14ac:dyDescent="0.2">
      <c r="A19" t="str">
        <f>医療機関情報!B9 &amp;"_9"</f>
        <v>_9</v>
      </c>
      <c r="C19" t="str">
        <f>IFERROR(IF(FIND("""",医療機関情報!$B$6),"Yes"),"No")</f>
        <v>No</v>
      </c>
      <c r="D19" t="s">
        <v>18</v>
      </c>
      <c r="E19" t="s">
        <v>88</v>
      </c>
      <c r="F19" t="s">
        <v>89</v>
      </c>
      <c r="G19" t="s">
        <v>87</v>
      </c>
      <c r="H19">
        <v>2048615</v>
      </c>
      <c r="I19">
        <v>2088610</v>
      </c>
      <c r="J19">
        <f t="shared" si="0"/>
        <v>7</v>
      </c>
      <c r="K19">
        <v>0</v>
      </c>
      <c r="L19">
        <v>0</v>
      </c>
      <c r="M19">
        <v>2</v>
      </c>
      <c r="N19">
        <v>0</v>
      </c>
    </row>
    <row r="20" spans="1:15" x14ac:dyDescent="0.2">
      <c r="A20" t="str">
        <f>医療機関情報!B11&amp;"_1"</f>
        <v>_1</v>
      </c>
      <c r="C20" t="str">
        <f>IFERROR(IF(FIND(",",医療機関情報!$B$6),"Yes"),"No")</f>
        <v>No</v>
      </c>
      <c r="D20" s="1" t="s">
        <v>19</v>
      </c>
      <c r="E20" t="s">
        <v>90</v>
      </c>
      <c r="F20" t="s">
        <v>91</v>
      </c>
      <c r="G20" t="s">
        <v>87</v>
      </c>
      <c r="H20">
        <v>23603458</v>
      </c>
      <c r="I20">
        <v>23641157</v>
      </c>
      <c r="J20">
        <f t="shared" si="0"/>
        <v>8</v>
      </c>
      <c r="K20">
        <v>0</v>
      </c>
      <c r="L20">
        <v>2</v>
      </c>
      <c r="M20">
        <v>3</v>
      </c>
      <c r="N20">
        <v>6</v>
      </c>
    </row>
    <row r="21" spans="1:15" x14ac:dyDescent="0.2">
      <c r="A21" t="str">
        <f>医療機関情報!B11 &amp;"_2"</f>
        <v>_2</v>
      </c>
      <c r="C21" t="str">
        <f>IFERROR(IF(FIND("*",医療機関情報!$B$6),"Yes"),"No")</f>
        <v>No</v>
      </c>
      <c r="D21" t="s">
        <v>20</v>
      </c>
      <c r="E21" t="s">
        <v>92</v>
      </c>
      <c r="F21" t="s">
        <v>93</v>
      </c>
      <c r="G21" t="s">
        <v>87</v>
      </c>
      <c r="H21">
        <v>68737415</v>
      </c>
      <c r="I21">
        <v>68833499</v>
      </c>
      <c r="J21">
        <f t="shared" si="0"/>
        <v>8</v>
      </c>
      <c r="K21">
        <v>0</v>
      </c>
      <c r="L21">
        <v>6</v>
      </c>
      <c r="M21">
        <v>8</v>
      </c>
    </row>
    <row r="22" spans="1:15" x14ac:dyDescent="0.2">
      <c r="A22" t="str">
        <f>医療機関情報!B11 &amp;"_3"</f>
        <v>_3</v>
      </c>
      <c r="C22" t="str">
        <f>IFERROR(IF(FIND("^",医療機関情報!$B$6),"Yes"),"No")</f>
        <v>No</v>
      </c>
      <c r="D22" t="s">
        <v>21</v>
      </c>
      <c r="E22" t="s">
        <v>94</v>
      </c>
      <c r="F22" t="s">
        <v>408</v>
      </c>
      <c r="G22" t="s">
        <v>95</v>
      </c>
      <c r="H22">
        <v>17212203</v>
      </c>
      <c r="I22">
        <v>17237198</v>
      </c>
      <c r="J22">
        <f t="shared" si="0"/>
        <v>8</v>
      </c>
      <c r="K22">
        <v>0</v>
      </c>
      <c r="L22">
        <v>1</v>
      </c>
      <c r="M22">
        <v>7</v>
      </c>
      <c r="N22">
        <v>2</v>
      </c>
      <c r="O22">
        <v>2</v>
      </c>
    </row>
    <row r="23" spans="1:15" x14ac:dyDescent="0.2">
      <c r="A23" t="str">
        <f>医療機関情報!B11&amp;"_4"</f>
        <v>_4</v>
      </c>
      <c r="C23" t="str">
        <f>IFERROR(IF(FIND("|",医療機関情報!$B$6),"Yes"),"No")</f>
        <v>No</v>
      </c>
      <c r="D23" t="s">
        <v>22</v>
      </c>
      <c r="E23" t="s">
        <v>96</v>
      </c>
      <c r="F23" t="s">
        <v>97</v>
      </c>
      <c r="G23" t="s">
        <v>95</v>
      </c>
      <c r="H23">
        <v>31095309</v>
      </c>
      <c r="I23">
        <v>31374155</v>
      </c>
      <c r="J23">
        <f t="shared" si="0"/>
        <v>8</v>
      </c>
      <c r="K23">
        <v>0</v>
      </c>
      <c r="L23">
        <v>3</v>
      </c>
      <c r="M23">
        <v>1</v>
      </c>
    </row>
    <row r="24" spans="1:15" x14ac:dyDescent="0.2">
      <c r="A24" t="str">
        <f>医療機関情報!B11 &amp;"_5"</f>
        <v>_5</v>
      </c>
      <c r="C24" t="str">
        <f>IFERROR(IF(FIND("&amp;",医療機関情報!$B$6),"Yes"),"No")</f>
        <v>No</v>
      </c>
      <c r="D24" t="s">
        <v>23</v>
      </c>
      <c r="E24" t="s">
        <v>98</v>
      </c>
      <c r="F24" t="s">
        <v>99</v>
      </c>
      <c r="G24" t="s">
        <v>95</v>
      </c>
      <c r="H24">
        <v>35100952</v>
      </c>
      <c r="I24">
        <v>35119613</v>
      </c>
      <c r="J24">
        <f t="shared" si="0"/>
        <v>8</v>
      </c>
      <c r="K24">
        <v>0</v>
      </c>
      <c r="L24">
        <v>3</v>
      </c>
      <c r="M24">
        <v>5</v>
      </c>
      <c r="N24">
        <v>1</v>
      </c>
    </row>
    <row r="25" spans="1:15" x14ac:dyDescent="0.2">
      <c r="A25" t="str">
        <f>医療機関情報!B11 &amp;"_6"</f>
        <v>_6</v>
      </c>
      <c r="C25" t="str">
        <f>IFERROR(IF(FIND(".",医療機関情報!$B$6),"Yes"),"No")</f>
        <v>No</v>
      </c>
      <c r="D25" t="s">
        <v>5</v>
      </c>
      <c r="E25" t="s">
        <v>100</v>
      </c>
      <c r="F25" t="s">
        <v>101</v>
      </c>
      <c r="G25" t="s">
        <v>95</v>
      </c>
      <c r="H25">
        <v>43045677</v>
      </c>
      <c r="I25">
        <v>43124096</v>
      </c>
      <c r="J25">
        <f t="shared" si="0"/>
        <v>8</v>
      </c>
      <c r="K25">
        <v>0</v>
      </c>
      <c r="L25">
        <v>4</v>
      </c>
      <c r="M25">
        <v>3</v>
      </c>
    </row>
    <row r="26" spans="1:15" x14ac:dyDescent="0.2">
      <c r="A26" t="str">
        <f>医療機関情報!B11 &amp;"_7"</f>
        <v>_7</v>
      </c>
      <c r="B26" t="b">
        <v>0</v>
      </c>
      <c r="C26" t="str">
        <f>IFERROR(IF(FIND("'",医療機関情報!$B$6),"Yes"),"No")</f>
        <v>No</v>
      </c>
      <c r="D26" s="1" t="s">
        <v>24</v>
      </c>
      <c r="E26" t="s">
        <v>102</v>
      </c>
      <c r="F26" t="s">
        <v>103</v>
      </c>
      <c r="G26" t="s">
        <v>95</v>
      </c>
      <c r="H26">
        <v>58692643</v>
      </c>
      <c r="I26">
        <v>58734222</v>
      </c>
      <c r="J26">
        <f t="shared" si="0"/>
        <v>8</v>
      </c>
      <c r="K26">
        <v>0</v>
      </c>
      <c r="L26">
        <v>5</v>
      </c>
      <c r="M26">
        <v>8</v>
      </c>
    </row>
    <row r="27" spans="1:15" x14ac:dyDescent="0.2">
      <c r="A27" t="str">
        <f>医療機関情報!B11 &amp;"_8"</f>
        <v>_8</v>
      </c>
      <c r="B27" t="b">
        <v>0</v>
      </c>
      <c r="C27" t="str">
        <f>IFERROR(IF(FIND("_",医療機関情報!$B$6),"Yes"),"No")</f>
        <v>No</v>
      </c>
      <c r="D27" t="s">
        <v>25</v>
      </c>
      <c r="E27" t="s">
        <v>104</v>
      </c>
      <c r="F27" t="s">
        <v>105</v>
      </c>
      <c r="G27" t="s">
        <v>95</v>
      </c>
      <c r="H27">
        <v>61683295</v>
      </c>
      <c r="I27">
        <v>61861539</v>
      </c>
      <c r="J27">
        <f t="shared" si="0"/>
        <v>8</v>
      </c>
      <c r="K27">
        <v>0</v>
      </c>
      <c r="L27">
        <v>6</v>
      </c>
      <c r="M27">
        <v>1</v>
      </c>
    </row>
    <row r="28" spans="1:15" x14ac:dyDescent="0.2">
      <c r="A28" t="str">
        <f>医療機関情報!B11 &amp;"_9"</f>
        <v>_9</v>
      </c>
      <c r="B28" t="b">
        <v>0</v>
      </c>
      <c r="C28" t="str">
        <f>IFERROR(IF(FIND(" ",医療機関情報!$B$6),"Yes"),"No")</f>
        <v>No</v>
      </c>
      <c r="D28" t="s">
        <v>26</v>
      </c>
      <c r="E28" t="s">
        <v>106</v>
      </c>
      <c r="F28" t="s">
        <v>107</v>
      </c>
      <c r="G28" t="s">
        <v>95</v>
      </c>
      <c r="H28">
        <v>65529975</v>
      </c>
      <c r="I28">
        <v>65558620</v>
      </c>
      <c r="J28">
        <f t="shared" si="0"/>
        <v>8</v>
      </c>
      <c r="K28">
        <v>0</v>
      </c>
      <c r="L28">
        <v>6</v>
      </c>
      <c r="M28">
        <v>5</v>
      </c>
      <c r="N28">
        <v>5</v>
      </c>
    </row>
    <row r="29" spans="1:15" x14ac:dyDescent="0.2">
      <c r="A29" t="str">
        <f>医療機関情報!B13&amp;"_1"</f>
        <v>_1</v>
      </c>
      <c r="C29" t="str">
        <f>IF(LEFT(医療機関情報!B6,1)="0","Yes","No")</f>
        <v>No</v>
      </c>
      <c r="D29" t="s">
        <v>27</v>
      </c>
      <c r="E29" t="s">
        <v>108</v>
      </c>
      <c r="F29" t="s">
        <v>109</v>
      </c>
      <c r="G29" t="s">
        <v>95</v>
      </c>
      <c r="H29">
        <v>7669608</v>
      </c>
      <c r="I29">
        <v>7676594</v>
      </c>
      <c r="J29">
        <f t="shared" si="0"/>
        <v>7</v>
      </c>
      <c r="K29">
        <v>0</v>
      </c>
      <c r="L29">
        <v>0</v>
      </c>
      <c r="M29">
        <v>7</v>
      </c>
      <c r="N29">
        <v>6</v>
      </c>
    </row>
    <row r="30" spans="1:15" x14ac:dyDescent="0.2">
      <c r="A30" t="str">
        <f>医療機関情報!B13 &amp;"_2"</f>
        <v>_2</v>
      </c>
      <c r="C30">
        <f>COUNTIF(C1:C29,"Yes")</f>
        <v>0</v>
      </c>
      <c r="E30" t="s">
        <v>110</v>
      </c>
      <c r="F30" t="s">
        <v>111</v>
      </c>
      <c r="G30" t="s">
        <v>112</v>
      </c>
      <c r="H30">
        <v>51047046</v>
      </c>
      <c r="I30">
        <v>51078467</v>
      </c>
      <c r="J30">
        <f t="shared" si="0"/>
        <v>8</v>
      </c>
      <c r="K30">
        <v>0</v>
      </c>
      <c r="L30">
        <v>5</v>
      </c>
      <c r="M30">
        <v>1</v>
      </c>
      <c r="N30">
        <v>0</v>
      </c>
    </row>
    <row r="31" spans="1:15" x14ac:dyDescent="0.2">
      <c r="A31" t="str">
        <f>医療機関情報!B13&amp;"_3"</f>
        <v>_3</v>
      </c>
      <c r="E31" t="s">
        <v>113</v>
      </c>
      <c r="F31" t="s">
        <v>114</v>
      </c>
      <c r="G31" t="s">
        <v>115</v>
      </c>
      <c r="H31">
        <v>1206913</v>
      </c>
      <c r="I31">
        <v>1226647</v>
      </c>
      <c r="J31">
        <f t="shared" si="0"/>
        <v>7</v>
      </c>
      <c r="K31">
        <v>0</v>
      </c>
      <c r="L31">
        <v>0</v>
      </c>
      <c r="M31">
        <v>1</v>
      </c>
      <c r="N31">
        <v>2</v>
      </c>
    </row>
    <row r="32" spans="1:15" x14ac:dyDescent="0.2">
      <c r="A32" t="str">
        <f>医療機関情報!B13&amp;"_4"</f>
        <v>_4</v>
      </c>
      <c r="E32" t="s">
        <v>116</v>
      </c>
      <c r="F32" t="s">
        <v>413</v>
      </c>
      <c r="G32" t="s">
        <v>115</v>
      </c>
      <c r="H32">
        <v>50398851</v>
      </c>
      <c r="I32">
        <v>50417947</v>
      </c>
      <c r="J32">
        <f t="shared" si="0"/>
        <v>8</v>
      </c>
      <c r="K32">
        <v>0</v>
      </c>
      <c r="L32">
        <v>5</v>
      </c>
      <c r="M32">
        <v>0</v>
      </c>
    </row>
    <row r="33" spans="1:15" x14ac:dyDescent="0.2">
      <c r="A33" t="str">
        <f>医療機関情報!B13 &amp;"_5"</f>
        <v>_5</v>
      </c>
      <c r="E33" t="s">
        <v>117</v>
      </c>
      <c r="F33" t="s">
        <v>118</v>
      </c>
      <c r="G33" t="s">
        <v>119</v>
      </c>
      <c r="H33">
        <v>47369505</v>
      </c>
      <c r="I33">
        <v>47386613</v>
      </c>
      <c r="J33">
        <f t="shared" si="0"/>
        <v>8</v>
      </c>
      <c r="K33">
        <v>0</v>
      </c>
      <c r="L33">
        <v>4</v>
      </c>
      <c r="M33">
        <v>7</v>
      </c>
      <c r="N33">
        <v>3</v>
      </c>
    </row>
    <row r="34" spans="1:15" x14ac:dyDescent="0.2">
      <c r="A34" t="str">
        <f>医療機関情報!B13 &amp;"_6"</f>
        <v>_6</v>
      </c>
      <c r="E34" t="s">
        <v>120</v>
      </c>
      <c r="F34" t="s">
        <v>121</v>
      </c>
      <c r="G34" t="s">
        <v>119</v>
      </c>
      <c r="H34">
        <v>47403191</v>
      </c>
      <c r="I34">
        <v>47482949</v>
      </c>
      <c r="J34">
        <f t="shared" si="0"/>
        <v>8</v>
      </c>
      <c r="K34">
        <v>0</v>
      </c>
      <c r="L34">
        <v>4</v>
      </c>
      <c r="M34">
        <v>7</v>
      </c>
      <c r="N34">
        <v>4</v>
      </c>
    </row>
    <row r="35" spans="1:15" x14ac:dyDescent="0.2">
      <c r="A35" t="str">
        <f>医療機関情報!B13 &amp;"_7"</f>
        <v>_7</v>
      </c>
      <c r="E35" t="s">
        <v>122</v>
      </c>
      <c r="F35" t="s">
        <v>123</v>
      </c>
      <c r="G35" t="s">
        <v>119</v>
      </c>
      <c r="H35">
        <v>47783233</v>
      </c>
      <c r="I35">
        <v>47806860</v>
      </c>
      <c r="J35">
        <f t="shared" si="0"/>
        <v>8</v>
      </c>
      <c r="K35">
        <v>0</v>
      </c>
      <c r="L35">
        <v>4</v>
      </c>
      <c r="M35">
        <v>7</v>
      </c>
    </row>
    <row r="36" spans="1:15" x14ac:dyDescent="0.2">
      <c r="A36" t="str">
        <f>医療機関情報!B13&amp;"_8"</f>
        <v>_8</v>
      </c>
      <c r="E36" t="s">
        <v>124</v>
      </c>
      <c r="F36" t="s">
        <v>410</v>
      </c>
      <c r="G36" t="s">
        <v>125</v>
      </c>
      <c r="H36">
        <v>28687896</v>
      </c>
      <c r="I36">
        <v>28734721</v>
      </c>
      <c r="J36">
        <f t="shared" si="0"/>
        <v>8</v>
      </c>
      <c r="K36">
        <v>0</v>
      </c>
      <c r="L36">
        <v>2</v>
      </c>
      <c r="M36">
        <v>8</v>
      </c>
    </row>
    <row r="37" spans="1:15" x14ac:dyDescent="0.2">
      <c r="A37" t="str">
        <f>医療機関情報!B13&amp;"_9"</f>
        <v>_9</v>
      </c>
      <c r="E37" t="s">
        <v>126</v>
      </c>
      <c r="F37" t="s">
        <v>127</v>
      </c>
      <c r="G37" t="s">
        <v>125</v>
      </c>
      <c r="H37">
        <v>29603998</v>
      </c>
      <c r="I37">
        <v>29694802</v>
      </c>
      <c r="J37">
        <f t="shared" si="0"/>
        <v>8</v>
      </c>
      <c r="K37">
        <v>0</v>
      </c>
      <c r="L37">
        <v>2</v>
      </c>
      <c r="M37">
        <v>9</v>
      </c>
      <c r="N37">
        <v>6</v>
      </c>
    </row>
    <row r="38" spans="1:15" x14ac:dyDescent="0.2">
      <c r="E38" t="s">
        <v>128</v>
      </c>
      <c r="F38" t="s">
        <v>129</v>
      </c>
      <c r="G38" t="s">
        <v>130</v>
      </c>
      <c r="H38">
        <v>10141847</v>
      </c>
      <c r="I38">
        <v>10149965</v>
      </c>
      <c r="J38">
        <f t="shared" si="0"/>
        <v>8</v>
      </c>
      <c r="K38">
        <v>0</v>
      </c>
      <c r="L38">
        <v>1</v>
      </c>
      <c r="M38">
        <v>0</v>
      </c>
      <c r="N38">
        <v>1</v>
      </c>
      <c r="O38">
        <v>4</v>
      </c>
    </row>
    <row r="39" spans="1:15" x14ac:dyDescent="0.2">
      <c r="E39" t="s">
        <v>131</v>
      </c>
      <c r="F39" t="s">
        <v>409</v>
      </c>
      <c r="G39" t="s">
        <v>130</v>
      </c>
      <c r="H39">
        <v>30606883</v>
      </c>
      <c r="I39">
        <v>30691599</v>
      </c>
      <c r="J39">
        <f t="shared" si="0"/>
        <v>8</v>
      </c>
      <c r="K39">
        <v>0</v>
      </c>
      <c r="L39">
        <v>3</v>
      </c>
      <c r="M39">
        <v>0</v>
      </c>
      <c r="N39">
        <v>6</v>
      </c>
    </row>
    <row r="40" spans="1:15" x14ac:dyDescent="0.2">
      <c r="E40" t="s">
        <v>132</v>
      </c>
      <c r="F40" t="s">
        <v>133</v>
      </c>
      <c r="G40" t="s">
        <v>130</v>
      </c>
      <c r="H40">
        <v>36993547</v>
      </c>
      <c r="I40">
        <v>37050653</v>
      </c>
      <c r="J40">
        <f t="shared" si="0"/>
        <v>8</v>
      </c>
      <c r="K40">
        <v>0</v>
      </c>
      <c r="L40">
        <v>3</v>
      </c>
    </row>
    <row r="41" spans="1:15" x14ac:dyDescent="0.2">
      <c r="E41" t="s">
        <v>134</v>
      </c>
      <c r="F41" t="s">
        <v>135</v>
      </c>
      <c r="G41" t="s">
        <v>136</v>
      </c>
      <c r="H41">
        <v>112754890</v>
      </c>
      <c r="I41">
        <v>112844126</v>
      </c>
      <c r="J41">
        <f t="shared" si="0"/>
        <v>9</v>
      </c>
      <c r="K41">
        <v>1</v>
      </c>
      <c r="L41">
        <v>1</v>
      </c>
      <c r="M41">
        <v>2</v>
      </c>
    </row>
    <row r="42" spans="1:15" x14ac:dyDescent="0.2">
      <c r="E42" t="s">
        <v>137</v>
      </c>
      <c r="F42" t="s">
        <v>138</v>
      </c>
      <c r="G42" t="s">
        <v>136</v>
      </c>
      <c r="H42">
        <v>80654727</v>
      </c>
      <c r="I42">
        <v>80875862</v>
      </c>
      <c r="J42">
        <f t="shared" si="0"/>
        <v>8</v>
      </c>
      <c r="K42">
        <v>0</v>
      </c>
      <c r="L42">
        <v>8</v>
      </c>
      <c r="M42">
        <v>0</v>
      </c>
    </row>
    <row r="43" spans="1:15" x14ac:dyDescent="0.2">
      <c r="E43" t="s">
        <v>139</v>
      </c>
      <c r="F43" t="s">
        <v>140</v>
      </c>
      <c r="G43" t="s">
        <v>141</v>
      </c>
      <c r="H43">
        <v>5973398</v>
      </c>
      <c r="I43">
        <v>6009019</v>
      </c>
      <c r="J43">
        <f t="shared" si="0"/>
        <v>7</v>
      </c>
      <c r="K43">
        <v>0</v>
      </c>
      <c r="L43">
        <v>0</v>
      </c>
    </row>
    <row r="44" spans="1:15" x14ac:dyDescent="0.2">
      <c r="E44" t="s">
        <v>142</v>
      </c>
      <c r="F44" t="s">
        <v>143</v>
      </c>
      <c r="G44" t="s">
        <v>144</v>
      </c>
      <c r="H44">
        <v>89935581</v>
      </c>
      <c r="I44">
        <v>89981448</v>
      </c>
      <c r="J44">
        <f t="shared" si="0"/>
        <v>8</v>
      </c>
      <c r="K44">
        <v>0</v>
      </c>
      <c r="L44">
        <v>8</v>
      </c>
      <c r="M44">
        <v>9</v>
      </c>
      <c r="N44">
        <v>9</v>
      </c>
    </row>
    <row r="45" spans="1:15" x14ac:dyDescent="0.2">
      <c r="E45" t="s">
        <v>145</v>
      </c>
      <c r="F45" t="s">
        <v>146</v>
      </c>
      <c r="G45" t="s">
        <v>147</v>
      </c>
      <c r="H45">
        <v>132896234</v>
      </c>
      <c r="I45">
        <v>132928872</v>
      </c>
      <c r="J45">
        <f t="shared" si="0"/>
        <v>9</v>
      </c>
      <c r="K45">
        <v>1</v>
      </c>
      <c r="L45">
        <v>3</v>
      </c>
      <c r="M45">
        <v>2</v>
      </c>
    </row>
    <row r="46" spans="1:15" x14ac:dyDescent="0.2">
      <c r="E46" t="s">
        <v>148</v>
      </c>
      <c r="F46" t="s">
        <v>149</v>
      </c>
      <c r="G46" t="s">
        <v>147</v>
      </c>
      <c r="H46">
        <v>21968228</v>
      </c>
      <c r="I46">
        <v>21974827</v>
      </c>
      <c r="J46">
        <f t="shared" si="0"/>
        <v>8</v>
      </c>
      <c r="K46">
        <v>0</v>
      </c>
      <c r="L46">
        <v>2</v>
      </c>
      <c r="M46">
        <v>1</v>
      </c>
      <c r="N46">
        <v>9</v>
      </c>
    </row>
    <row r="47" spans="1:15" x14ac:dyDescent="0.2">
      <c r="E47" t="s">
        <v>150</v>
      </c>
      <c r="F47" t="s">
        <v>151</v>
      </c>
      <c r="G47" t="s">
        <v>147</v>
      </c>
      <c r="H47">
        <v>35074107</v>
      </c>
      <c r="I47">
        <v>35079524</v>
      </c>
      <c r="J47">
        <f t="shared" si="0"/>
        <v>8</v>
      </c>
      <c r="K47">
        <v>0</v>
      </c>
      <c r="L47">
        <v>3</v>
      </c>
      <c r="M47">
        <v>5</v>
      </c>
      <c r="N47">
        <v>0</v>
      </c>
      <c r="O47">
        <v>7</v>
      </c>
    </row>
    <row r="48" spans="1:15" x14ac:dyDescent="0.2">
      <c r="E48" t="s">
        <v>152</v>
      </c>
      <c r="F48" t="s">
        <v>153</v>
      </c>
      <c r="G48" t="s">
        <v>147</v>
      </c>
      <c r="H48">
        <v>95101706</v>
      </c>
      <c r="I48">
        <v>95249291</v>
      </c>
      <c r="J48">
        <f t="shared" si="0"/>
        <v>8</v>
      </c>
      <c r="K48">
        <v>0</v>
      </c>
      <c r="L48">
        <v>9</v>
      </c>
      <c r="M48">
        <v>5</v>
      </c>
    </row>
    <row r="49" spans="5:15" x14ac:dyDescent="0.2">
      <c r="E49" t="s">
        <v>154</v>
      </c>
      <c r="F49" t="s">
        <v>414</v>
      </c>
      <c r="G49" t="s">
        <v>147</v>
      </c>
      <c r="H49">
        <v>99105205</v>
      </c>
      <c r="I49">
        <v>99149305</v>
      </c>
      <c r="J49">
        <f t="shared" si="0"/>
        <v>8</v>
      </c>
      <c r="K49">
        <v>0</v>
      </c>
      <c r="L49">
        <v>9</v>
      </c>
      <c r="M49">
        <v>9</v>
      </c>
      <c r="N49">
        <v>1</v>
      </c>
    </row>
    <row r="50" spans="5:15" x14ac:dyDescent="0.2">
      <c r="E50" s="7" t="s">
        <v>422</v>
      </c>
      <c r="F50" t="s">
        <v>426</v>
      </c>
      <c r="G50" t="s">
        <v>427</v>
      </c>
      <c r="H50">
        <v>241497818</v>
      </c>
      <c r="I50">
        <v>241519732</v>
      </c>
      <c r="J50">
        <f t="shared" si="0"/>
        <v>9</v>
      </c>
      <c r="K50">
        <v>2</v>
      </c>
      <c r="L50">
        <v>4</v>
      </c>
      <c r="M50">
        <v>1</v>
      </c>
    </row>
    <row r="51" spans="5:15" x14ac:dyDescent="0.2">
      <c r="E51" s="7" t="s">
        <v>423</v>
      </c>
      <c r="F51" t="s">
        <v>434</v>
      </c>
      <c r="G51" t="s">
        <v>435</v>
      </c>
      <c r="H51">
        <v>65076466</v>
      </c>
      <c r="I51">
        <v>65102349</v>
      </c>
      <c r="J51">
        <f t="shared" si="0"/>
        <v>8</v>
      </c>
      <c r="K51">
        <v>0</v>
      </c>
      <c r="L51">
        <v>6</v>
      </c>
      <c r="M51">
        <v>5</v>
      </c>
    </row>
    <row r="52" spans="5:15" x14ac:dyDescent="0.2">
      <c r="E52" s="7" t="s">
        <v>424</v>
      </c>
      <c r="F52" t="s">
        <v>441</v>
      </c>
      <c r="G52" t="s">
        <v>442</v>
      </c>
      <c r="H52">
        <v>218346</v>
      </c>
      <c r="I52">
        <v>256430</v>
      </c>
      <c r="J52">
        <f t="shared" si="0"/>
        <v>6</v>
      </c>
      <c r="K52">
        <v>0</v>
      </c>
      <c r="L52">
        <v>0</v>
      </c>
      <c r="M52">
        <v>0</v>
      </c>
      <c r="N52">
        <v>2</v>
      </c>
    </row>
    <row r="53" spans="5:15" x14ac:dyDescent="0.2">
      <c r="E53" s="7" t="s">
        <v>425</v>
      </c>
      <c r="F53" t="s">
        <v>448</v>
      </c>
      <c r="G53" t="s">
        <v>449</v>
      </c>
      <c r="H53">
        <v>96253798</v>
      </c>
      <c r="I53">
        <v>96265391</v>
      </c>
      <c r="J53">
        <f t="shared" si="0"/>
        <v>8</v>
      </c>
      <c r="K53">
        <v>0</v>
      </c>
      <c r="L53">
        <v>9</v>
      </c>
      <c r="M53">
        <v>6</v>
      </c>
      <c r="N53">
        <v>2</v>
      </c>
    </row>
    <row r="54" spans="5:15" x14ac:dyDescent="0.2">
      <c r="E54" s="7" t="s">
        <v>459</v>
      </c>
      <c r="F54" t="s">
        <v>460</v>
      </c>
      <c r="G54" t="s">
        <v>461</v>
      </c>
      <c r="H54">
        <v>95090490</v>
      </c>
      <c r="I54">
        <v>95133460</v>
      </c>
      <c r="J54">
        <f t="shared" si="0"/>
        <v>8</v>
      </c>
      <c r="K54">
        <v>0</v>
      </c>
      <c r="L54">
        <v>9</v>
      </c>
      <c r="M54">
        <v>5</v>
      </c>
    </row>
    <row r="55" spans="5:15" x14ac:dyDescent="0.2">
      <c r="E55" t="s">
        <v>472</v>
      </c>
      <c r="F55" t="s">
        <v>513</v>
      </c>
      <c r="G55" t="s">
        <v>74</v>
      </c>
      <c r="H55">
        <v>11650128</v>
      </c>
      <c r="I55">
        <v>11891046</v>
      </c>
      <c r="J55">
        <f t="shared" ref="J55:J61" si="1">LEN(H55)</f>
        <v>8</v>
      </c>
      <c r="K55">
        <v>0</v>
      </c>
      <c r="L55">
        <v>1</v>
      </c>
      <c r="M55">
        <v>1</v>
      </c>
    </row>
    <row r="56" spans="5:15" x14ac:dyDescent="0.2">
      <c r="E56" t="s">
        <v>473</v>
      </c>
      <c r="F56" t="s">
        <v>514</v>
      </c>
      <c r="G56" t="s">
        <v>136</v>
      </c>
      <c r="H56">
        <v>177511791</v>
      </c>
      <c r="I56">
        <v>177516945</v>
      </c>
      <c r="J56">
        <f t="shared" si="1"/>
        <v>9</v>
      </c>
      <c r="K56">
        <v>1</v>
      </c>
      <c r="L56">
        <v>7</v>
      </c>
      <c r="M56">
        <v>7</v>
      </c>
      <c r="N56">
        <v>5</v>
      </c>
      <c r="O56">
        <v>1</v>
      </c>
    </row>
    <row r="57" spans="5:15" x14ac:dyDescent="0.2">
      <c r="E57" t="s">
        <v>474</v>
      </c>
      <c r="F57" t="s">
        <v>515</v>
      </c>
      <c r="G57" t="s">
        <v>516</v>
      </c>
      <c r="H57">
        <v>34792135</v>
      </c>
      <c r="I57">
        <v>35048899</v>
      </c>
      <c r="J57">
        <f t="shared" si="1"/>
        <v>8</v>
      </c>
      <c r="K57">
        <v>0</v>
      </c>
      <c r="L57">
        <v>3</v>
      </c>
    </row>
    <row r="58" spans="5:15" x14ac:dyDescent="0.2">
      <c r="E58" t="s">
        <v>475</v>
      </c>
      <c r="F58" t="s">
        <v>517</v>
      </c>
      <c r="G58" t="s">
        <v>141</v>
      </c>
      <c r="H58">
        <v>93101328</v>
      </c>
      <c r="I58">
        <v>93106097</v>
      </c>
      <c r="J58">
        <f t="shared" si="1"/>
        <v>8</v>
      </c>
      <c r="K58">
        <v>0</v>
      </c>
      <c r="L58">
        <v>9</v>
      </c>
      <c r="M58">
        <v>3</v>
      </c>
      <c r="N58">
        <v>1</v>
      </c>
      <c r="O58">
        <v>0</v>
      </c>
    </row>
    <row r="59" spans="5:15" x14ac:dyDescent="0.2">
      <c r="E59" t="s">
        <v>476</v>
      </c>
      <c r="F59" t="s">
        <v>518</v>
      </c>
      <c r="G59" t="s">
        <v>141</v>
      </c>
      <c r="H59">
        <v>93131217</v>
      </c>
      <c r="I59">
        <v>93135971</v>
      </c>
      <c r="J59">
        <f t="shared" si="1"/>
        <v>8</v>
      </c>
      <c r="K59">
        <v>0</v>
      </c>
      <c r="L59">
        <v>9</v>
      </c>
      <c r="M59">
        <v>3</v>
      </c>
      <c r="N59">
        <v>1</v>
      </c>
      <c r="O59">
        <v>3</v>
      </c>
    </row>
    <row r="60" spans="5:15" x14ac:dyDescent="0.2">
      <c r="E60" t="s">
        <v>477</v>
      </c>
      <c r="F60" t="s">
        <v>519</v>
      </c>
      <c r="G60" t="s">
        <v>87</v>
      </c>
      <c r="H60">
        <v>89738601</v>
      </c>
      <c r="I60">
        <v>89816615</v>
      </c>
      <c r="J60">
        <f t="shared" si="1"/>
        <v>8</v>
      </c>
      <c r="K60">
        <v>0</v>
      </c>
      <c r="L60">
        <v>8</v>
      </c>
      <c r="M60">
        <v>9</v>
      </c>
    </row>
    <row r="61" spans="5:15" x14ac:dyDescent="0.2">
      <c r="E61" t="s">
        <v>478</v>
      </c>
      <c r="F61" t="s">
        <v>520</v>
      </c>
      <c r="G61" t="s">
        <v>521</v>
      </c>
      <c r="H61">
        <v>14843567</v>
      </c>
      <c r="I61">
        <v>14865510</v>
      </c>
      <c r="J61">
        <f t="shared" si="1"/>
        <v>8</v>
      </c>
      <c r="K61">
        <v>0</v>
      </c>
      <c r="L61">
        <v>1</v>
      </c>
      <c r="M61">
        <v>4</v>
      </c>
      <c r="N61">
        <v>8</v>
      </c>
    </row>
  </sheetData>
  <phoneticPr fontId="2"/>
  <pageMargins left="0.7" right="0.7" top="0.75" bottom="0.75" header="0.3" footer="0.3"/>
  <pageSetup paperSize="9" orientation="portrait" r:id="rId1"/>
  <ignoredErrors>
    <ignoredError sqref="C2"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KU23"/>
  <sheetViews>
    <sheetView topLeftCell="JT1" workbookViewId="0">
      <selection activeCell="B6" sqref="B6:E6"/>
    </sheetView>
  </sheetViews>
  <sheetFormatPr defaultRowHeight="13.2" x14ac:dyDescent="0.2"/>
  <cols>
    <col min="1" max="1" width="11.77734375" customWidth="1"/>
    <col min="5" max="6" width="15.33203125" bestFit="1" customWidth="1"/>
    <col min="256" max="260" width="11.109375" bestFit="1" customWidth="1"/>
    <col min="269" max="269" width="10.5546875" bestFit="1" customWidth="1"/>
    <col min="270" max="271" width="11.77734375" bestFit="1" customWidth="1"/>
    <col min="272" max="276" width="9" bestFit="1" customWidth="1"/>
    <col min="278" max="279" width="9.33203125" bestFit="1" customWidth="1"/>
    <col min="280" max="285" width="9" bestFit="1" customWidth="1"/>
  </cols>
  <sheetData>
    <row r="1" spans="1:307" x14ac:dyDescent="0.2">
      <c r="A1" t="s">
        <v>155</v>
      </c>
      <c r="B1" t="s">
        <v>156</v>
      </c>
      <c r="C1" t="s">
        <v>157</v>
      </c>
      <c r="D1" t="s">
        <v>158</v>
      </c>
      <c r="E1" t="s">
        <v>159</v>
      </c>
      <c r="F1" t="s">
        <v>160</v>
      </c>
      <c r="G1" t="s">
        <v>161</v>
      </c>
      <c r="H1" t="s">
        <v>162</v>
      </c>
      <c r="I1" t="s">
        <v>163</v>
      </c>
      <c r="J1" t="s">
        <v>164</v>
      </c>
      <c r="K1" t="s">
        <v>165</v>
      </c>
      <c r="L1" t="s">
        <v>166</v>
      </c>
      <c r="M1" t="s">
        <v>167</v>
      </c>
      <c r="N1" t="s">
        <v>168</v>
      </c>
      <c r="O1" t="s">
        <v>169</v>
      </c>
      <c r="P1" t="s">
        <v>170</v>
      </c>
      <c r="Q1" t="s">
        <v>171</v>
      </c>
      <c r="R1" t="s">
        <v>172</v>
      </c>
      <c r="S1" t="s">
        <v>173</v>
      </c>
      <c r="T1" t="s">
        <v>174</v>
      </c>
      <c r="U1" t="s">
        <v>175</v>
      </c>
      <c r="V1" t="s">
        <v>176</v>
      </c>
      <c r="W1" t="s">
        <v>177</v>
      </c>
      <c r="X1" t="s">
        <v>178</v>
      </c>
      <c r="Y1" t="s">
        <v>179</v>
      </c>
      <c r="Z1" t="s">
        <v>394</v>
      </c>
      <c r="AA1" t="s">
        <v>180</v>
      </c>
      <c r="AB1" t="s">
        <v>181</v>
      </c>
      <c r="AC1" t="s">
        <v>182</v>
      </c>
      <c r="AD1" t="s">
        <v>183</v>
      </c>
      <c r="AE1" t="s">
        <v>184</v>
      </c>
      <c r="AF1" t="s">
        <v>185</v>
      </c>
      <c r="AG1" t="s">
        <v>186</v>
      </c>
      <c r="AH1" t="s">
        <v>187</v>
      </c>
      <c r="AI1" t="s">
        <v>188</v>
      </c>
      <c r="AJ1" t="s">
        <v>189</v>
      </c>
      <c r="AK1" t="s">
        <v>190</v>
      </c>
      <c r="AL1" t="s">
        <v>191</v>
      </c>
      <c r="AM1" t="s">
        <v>192</v>
      </c>
      <c r="AN1" t="s">
        <v>193</v>
      </c>
      <c r="AO1" t="s">
        <v>194</v>
      </c>
      <c r="AP1" t="s">
        <v>195</v>
      </c>
      <c r="AQ1" t="s">
        <v>196</v>
      </c>
      <c r="AR1" t="s">
        <v>197</v>
      </c>
      <c r="AS1" t="s">
        <v>198</v>
      </c>
      <c r="AT1" t="s">
        <v>199</v>
      </c>
      <c r="AU1" t="s">
        <v>200</v>
      </c>
      <c r="AV1" t="s">
        <v>201</v>
      </c>
      <c r="AW1" t="s">
        <v>202</v>
      </c>
      <c r="AX1" t="s">
        <v>203</v>
      </c>
      <c r="AY1" t="s">
        <v>204</v>
      </c>
      <c r="AZ1" t="s">
        <v>205</v>
      </c>
      <c r="BA1" t="s">
        <v>206</v>
      </c>
      <c r="BB1" t="s">
        <v>207</v>
      </c>
      <c r="BC1" t="s">
        <v>208</v>
      </c>
      <c r="BD1" t="s">
        <v>209</v>
      </c>
      <c r="BE1" t="s">
        <v>210</v>
      </c>
      <c r="BF1" t="s">
        <v>211</v>
      </c>
      <c r="BG1" t="s">
        <v>212</v>
      </c>
      <c r="BH1" t="s">
        <v>213</v>
      </c>
      <c r="BI1" t="s">
        <v>214</v>
      </c>
      <c r="BJ1" t="s">
        <v>215</v>
      </c>
      <c r="BK1" t="s">
        <v>216</v>
      </c>
      <c r="BL1" t="s">
        <v>217</v>
      </c>
      <c r="BM1" t="s">
        <v>218</v>
      </c>
      <c r="BN1" t="s">
        <v>219</v>
      </c>
      <c r="BO1" t="s">
        <v>220</v>
      </c>
      <c r="BP1" t="s">
        <v>221</v>
      </c>
      <c r="BQ1" t="s">
        <v>222</v>
      </c>
      <c r="BR1" t="s">
        <v>223</v>
      </c>
      <c r="BS1" t="s">
        <v>224</v>
      </c>
      <c r="BT1" t="s">
        <v>225</v>
      </c>
      <c r="BU1" t="s">
        <v>226</v>
      </c>
      <c r="BV1" t="s">
        <v>227</v>
      </c>
      <c r="BW1" t="s">
        <v>228</v>
      </c>
      <c r="BX1" t="s">
        <v>229</v>
      </c>
      <c r="BY1" t="s">
        <v>230</v>
      </c>
      <c r="BZ1" t="s">
        <v>231</v>
      </c>
      <c r="CA1" t="s">
        <v>232</v>
      </c>
      <c r="CB1" t="s">
        <v>233</v>
      </c>
      <c r="CC1" t="s">
        <v>234</v>
      </c>
      <c r="CD1" t="s">
        <v>235</v>
      </c>
      <c r="CE1" t="s">
        <v>236</v>
      </c>
      <c r="CF1" t="s">
        <v>237</v>
      </c>
      <c r="CG1" t="s">
        <v>238</v>
      </c>
      <c r="CH1" t="s">
        <v>239</v>
      </c>
      <c r="CI1" t="s">
        <v>240</v>
      </c>
      <c r="CJ1" t="s">
        <v>241</v>
      </c>
      <c r="CK1" t="s">
        <v>242</v>
      </c>
      <c r="CL1" t="s">
        <v>243</v>
      </c>
      <c r="CM1" t="s">
        <v>244</v>
      </c>
      <c r="CN1" t="s">
        <v>245</v>
      </c>
      <c r="CO1" t="s">
        <v>246</v>
      </c>
      <c r="CP1" t="s">
        <v>247</v>
      </c>
      <c r="CQ1" t="s">
        <v>248</v>
      </c>
      <c r="CR1" t="s">
        <v>249</v>
      </c>
      <c r="CS1" t="s">
        <v>250</v>
      </c>
      <c r="CT1" t="s">
        <v>251</v>
      </c>
      <c r="CU1" t="s">
        <v>252</v>
      </c>
      <c r="CV1" t="s">
        <v>253</v>
      </c>
      <c r="CW1" t="s">
        <v>254</v>
      </c>
      <c r="CX1" t="s">
        <v>255</v>
      </c>
      <c r="CY1" t="s">
        <v>256</v>
      </c>
      <c r="CZ1" t="s">
        <v>257</v>
      </c>
      <c r="DA1" t="s">
        <v>258</v>
      </c>
      <c r="DB1" t="s">
        <v>259</v>
      </c>
      <c r="DC1" t="s">
        <v>260</v>
      </c>
      <c r="DD1" t="s">
        <v>261</v>
      </c>
      <c r="DE1" t="s">
        <v>262</v>
      </c>
      <c r="DF1" t="s">
        <v>263</v>
      </c>
      <c r="DG1" t="s">
        <v>264</v>
      </c>
      <c r="DH1" t="s">
        <v>265</v>
      </c>
      <c r="DI1" t="s">
        <v>266</v>
      </c>
      <c r="DJ1" t="s">
        <v>267</v>
      </c>
      <c r="DK1" t="s">
        <v>268</v>
      </c>
      <c r="DL1" t="s">
        <v>269</v>
      </c>
      <c r="DM1" t="s">
        <v>270</v>
      </c>
      <c r="DN1" t="s">
        <v>271</v>
      </c>
      <c r="DO1" t="s">
        <v>272</v>
      </c>
      <c r="DP1" t="s">
        <v>273</v>
      </c>
      <c r="DQ1" t="s">
        <v>274</v>
      </c>
      <c r="DR1" t="s">
        <v>275</v>
      </c>
      <c r="DS1" t="s">
        <v>276</v>
      </c>
      <c r="DT1" t="s">
        <v>277</v>
      </c>
      <c r="DU1" t="s">
        <v>278</v>
      </c>
      <c r="DV1" t="s">
        <v>279</v>
      </c>
      <c r="DW1" t="s">
        <v>280</v>
      </c>
      <c r="DX1" t="s">
        <v>281</v>
      </c>
      <c r="DY1" t="s">
        <v>282</v>
      </c>
      <c r="DZ1" t="s">
        <v>283</v>
      </c>
      <c r="EA1" t="s">
        <v>284</v>
      </c>
      <c r="EB1" t="s">
        <v>285</v>
      </c>
      <c r="EC1" t="s">
        <v>286</v>
      </c>
      <c r="ED1" t="s">
        <v>287</v>
      </c>
      <c r="EE1" t="s">
        <v>288</v>
      </c>
      <c r="EF1" t="s">
        <v>289</v>
      </c>
      <c r="EG1" t="s">
        <v>290</v>
      </c>
      <c r="EH1" t="s">
        <v>291</v>
      </c>
      <c r="EI1" t="s">
        <v>292</v>
      </c>
      <c r="EJ1" t="s">
        <v>293</v>
      </c>
      <c r="EK1" t="s">
        <v>294</v>
      </c>
      <c r="EL1" t="s">
        <v>295</v>
      </c>
      <c r="EM1" t="s">
        <v>296</v>
      </c>
      <c r="EN1" t="s">
        <v>297</v>
      </c>
      <c r="EO1" t="s">
        <v>298</v>
      </c>
      <c r="EP1" t="s">
        <v>299</v>
      </c>
      <c r="EQ1" t="s">
        <v>300</v>
      </c>
      <c r="ER1" t="s">
        <v>301</v>
      </c>
      <c r="ES1" t="s">
        <v>302</v>
      </c>
      <c r="ET1" t="s">
        <v>303</v>
      </c>
      <c r="EU1" t="s">
        <v>304</v>
      </c>
      <c r="EV1" t="s">
        <v>305</v>
      </c>
      <c r="EW1" t="s">
        <v>306</v>
      </c>
      <c r="EX1" t="s">
        <v>307</v>
      </c>
      <c r="EY1" t="s">
        <v>308</v>
      </c>
      <c r="EZ1" t="s">
        <v>309</v>
      </c>
      <c r="FA1" t="s">
        <v>310</v>
      </c>
      <c r="FB1" t="s">
        <v>311</v>
      </c>
      <c r="FC1" t="s">
        <v>312</v>
      </c>
      <c r="FD1" t="s">
        <v>313</v>
      </c>
      <c r="FE1" t="s">
        <v>314</v>
      </c>
      <c r="FF1" t="s">
        <v>315</v>
      </c>
      <c r="FG1" t="s">
        <v>316</v>
      </c>
      <c r="FH1" t="s">
        <v>317</v>
      </c>
      <c r="FI1" t="s">
        <v>318</v>
      </c>
      <c r="FJ1" t="s">
        <v>319</v>
      </c>
      <c r="FK1" t="s">
        <v>320</v>
      </c>
      <c r="FL1" t="s">
        <v>321</v>
      </c>
      <c r="FM1" t="s">
        <v>322</v>
      </c>
      <c r="FN1" t="s">
        <v>323</v>
      </c>
      <c r="FO1" t="s">
        <v>324</v>
      </c>
      <c r="FP1" t="s">
        <v>325</v>
      </c>
      <c r="FQ1" t="s">
        <v>326</v>
      </c>
      <c r="FR1" t="s">
        <v>327</v>
      </c>
      <c r="FS1" t="s">
        <v>328</v>
      </c>
      <c r="FT1" t="s">
        <v>329</v>
      </c>
      <c r="FU1" t="s">
        <v>330</v>
      </c>
      <c r="FV1" t="s">
        <v>331</v>
      </c>
      <c r="FW1" t="s">
        <v>332</v>
      </c>
      <c r="FX1" t="s">
        <v>333</v>
      </c>
      <c r="FY1" t="s">
        <v>334</v>
      </c>
      <c r="FZ1" t="s">
        <v>335</v>
      </c>
      <c r="GA1" t="s">
        <v>336</v>
      </c>
      <c r="GB1" t="s">
        <v>337</v>
      </c>
      <c r="GC1" t="s">
        <v>338</v>
      </c>
      <c r="GD1" t="s">
        <v>339</v>
      </c>
      <c r="GE1" t="s">
        <v>340</v>
      </c>
      <c r="GF1" t="s">
        <v>341</v>
      </c>
      <c r="GG1" t="s">
        <v>342</v>
      </c>
      <c r="GH1" t="s">
        <v>343</v>
      </c>
      <c r="GI1" t="s">
        <v>344</v>
      </c>
      <c r="GJ1" t="s">
        <v>345</v>
      </c>
      <c r="GK1" t="s">
        <v>346</v>
      </c>
      <c r="GL1" t="s">
        <v>347</v>
      </c>
      <c r="GM1" t="s">
        <v>348</v>
      </c>
      <c r="GN1" t="s">
        <v>349</v>
      </c>
      <c r="GO1" t="s">
        <v>350</v>
      </c>
      <c r="GP1" t="s">
        <v>351</v>
      </c>
      <c r="GQ1" t="s">
        <v>352</v>
      </c>
      <c r="GR1" t="s">
        <v>353</v>
      </c>
      <c r="GS1" t="s">
        <v>354</v>
      </c>
      <c r="GT1" t="s">
        <v>355</v>
      </c>
      <c r="GU1" t="s">
        <v>356</v>
      </c>
      <c r="GV1" t="s">
        <v>357</v>
      </c>
      <c r="GW1" t="s">
        <v>358</v>
      </c>
      <c r="GX1" t="s">
        <v>359</v>
      </c>
      <c r="GY1" t="s">
        <v>360</v>
      </c>
      <c r="GZ1" t="s">
        <v>361</v>
      </c>
      <c r="HA1" t="s">
        <v>362</v>
      </c>
      <c r="HB1" t="s">
        <v>363</v>
      </c>
      <c r="HC1" t="s">
        <v>364</v>
      </c>
      <c r="HD1" t="s">
        <v>365</v>
      </c>
      <c r="HE1" t="s">
        <v>366</v>
      </c>
      <c r="HF1" t="s">
        <v>367</v>
      </c>
      <c r="HG1" t="s">
        <v>368</v>
      </c>
      <c r="HH1" t="s">
        <v>369</v>
      </c>
      <c r="HI1" t="s">
        <v>370</v>
      </c>
      <c r="HJ1" t="s">
        <v>371</v>
      </c>
      <c r="HK1" t="s">
        <v>372</v>
      </c>
      <c r="HL1" t="s">
        <v>373</v>
      </c>
      <c r="HM1" t="s">
        <v>374</v>
      </c>
      <c r="HN1" t="s">
        <v>375</v>
      </c>
      <c r="HO1" t="s">
        <v>376</v>
      </c>
      <c r="HP1" t="s">
        <v>377</v>
      </c>
      <c r="HQ1" t="s">
        <v>378</v>
      </c>
      <c r="HR1" t="s">
        <v>379</v>
      </c>
      <c r="HS1" t="s">
        <v>380</v>
      </c>
      <c r="HT1" t="s">
        <v>381</v>
      </c>
      <c r="HU1" t="s">
        <v>382</v>
      </c>
      <c r="HV1" t="s">
        <v>383</v>
      </c>
      <c r="HW1" t="s">
        <v>384</v>
      </c>
      <c r="HX1" t="s">
        <v>385</v>
      </c>
      <c r="HY1" t="s">
        <v>386</v>
      </c>
      <c r="HZ1" t="s">
        <v>387</v>
      </c>
      <c r="IA1" t="s">
        <v>388</v>
      </c>
      <c r="IB1" t="s">
        <v>389</v>
      </c>
      <c r="IC1" t="s">
        <v>390</v>
      </c>
      <c r="ID1" t="s">
        <v>391</v>
      </c>
      <c r="IE1" t="s">
        <v>392</v>
      </c>
      <c r="IF1" t="s">
        <v>393</v>
      </c>
      <c r="IG1" t="s">
        <v>429</v>
      </c>
      <c r="IH1" t="s">
        <v>430</v>
      </c>
      <c r="II1" t="s">
        <v>431</v>
      </c>
      <c r="IJ1" t="s">
        <v>432</v>
      </c>
      <c r="IK1" t="s">
        <v>433</v>
      </c>
      <c r="IL1" t="s">
        <v>436</v>
      </c>
      <c r="IM1" t="s">
        <v>437</v>
      </c>
      <c r="IN1" t="s">
        <v>438</v>
      </c>
      <c r="IO1" t="s">
        <v>439</v>
      </c>
      <c r="IP1" t="s">
        <v>440</v>
      </c>
      <c r="IQ1" s="7" t="s">
        <v>443</v>
      </c>
      <c r="IR1" s="7" t="s">
        <v>444</v>
      </c>
      <c r="IS1" s="7" t="s">
        <v>445</v>
      </c>
      <c r="IT1" s="7" t="s">
        <v>446</v>
      </c>
      <c r="IU1" s="7" t="s">
        <v>447</v>
      </c>
      <c r="IV1" s="7" t="s">
        <v>450</v>
      </c>
      <c r="IW1" s="7" t="s">
        <v>451</v>
      </c>
      <c r="IX1" s="7" t="s">
        <v>452</v>
      </c>
      <c r="IY1" s="7" t="s">
        <v>453</v>
      </c>
      <c r="IZ1" s="7" t="s">
        <v>454</v>
      </c>
      <c r="JA1" s="7" t="s">
        <v>462</v>
      </c>
      <c r="JB1" s="7" t="s">
        <v>463</v>
      </c>
      <c r="JC1" s="7" t="s">
        <v>464</v>
      </c>
      <c r="JD1" s="7" t="s">
        <v>465</v>
      </c>
      <c r="JE1" s="7" t="s">
        <v>466</v>
      </c>
      <c r="JF1" s="55" t="s">
        <v>479</v>
      </c>
      <c r="JG1" s="55" t="s">
        <v>480</v>
      </c>
      <c r="JH1" s="55" t="s">
        <v>481</v>
      </c>
      <c r="JI1" s="55" t="s">
        <v>482</v>
      </c>
      <c r="JJ1" s="55" t="s">
        <v>522</v>
      </c>
      <c r="JK1" s="55" t="s">
        <v>483</v>
      </c>
      <c r="JL1" s="55" t="s">
        <v>484</v>
      </c>
      <c r="JM1" s="55" t="s">
        <v>485</v>
      </c>
      <c r="JN1" s="55" t="s">
        <v>486</v>
      </c>
      <c r="JO1" s="55" t="s">
        <v>487</v>
      </c>
      <c r="JP1" s="55" t="s">
        <v>488</v>
      </c>
      <c r="JQ1" s="55" t="s">
        <v>489</v>
      </c>
      <c r="JR1" s="55" t="s">
        <v>490</v>
      </c>
      <c r="JS1" s="55" t="s">
        <v>491</v>
      </c>
      <c r="JT1" s="55" t="s">
        <v>523</v>
      </c>
      <c r="JU1" s="55" t="s">
        <v>524</v>
      </c>
      <c r="JV1" s="55" t="s">
        <v>492</v>
      </c>
      <c r="JW1" s="55" t="s">
        <v>493</v>
      </c>
      <c r="JX1" s="55" t="s">
        <v>494</v>
      </c>
      <c r="JY1" s="55" t="s">
        <v>495</v>
      </c>
      <c r="JZ1" s="55" t="s">
        <v>496</v>
      </c>
      <c r="KA1" s="55" t="s">
        <v>497</v>
      </c>
      <c r="KB1" s="55" t="s">
        <v>498</v>
      </c>
      <c r="KC1" s="55" t="s">
        <v>499</v>
      </c>
      <c r="KD1" s="55" t="s">
        <v>500</v>
      </c>
      <c r="KE1" s="55" t="s">
        <v>501</v>
      </c>
      <c r="KF1" s="55" t="s">
        <v>502</v>
      </c>
      <c r="KG1" s="55" t="s">
        <v>503</v>
      </c>
      <c r="KH1" s="55" t="s">
        <v>504</v>
      </c>
      <c r="KI1" s="55" t="s">
        <v>505</v>
      </c>
      <c r="KJ1" s="55" t="s">
        <v>506</v>
      </c>
      <c r="KK1" s="55" t="s">
        <v>507</v>
      </c>
      <c r="KL1" s="55" t="s">
        <v>525</v>
      </c>
      <c r="KM1" s="55" t="s">
        <v>508</v>
      </c>
      <c r="KN1" s="55" t="s">
        <v>509</v>
      </c>
      <c r="KO1" s="55" t="s">
        <v>510</v>
      </c>
      <c r="KP1" s="55" t="s">
        <v>511</v>
      </c>
      <c r="KQ1" s="55" t="s">
        <v>512</v>
      </c>
      <c r="KR1" s="55"/>
      <c r="KS1" s="55"/>
      <c r="KT1" s="55"/>
      <c r="KU1" s="7"/>
    </row>
    <row r="2" spans="1:307" x14ac:dyDescent="0.2">
      <c r="A2">
        <v>1</v>
      </c>
      <c r="B2">
        <v>6</v>
      </c>
      <c r="C2">
        <v>1</v>
      </c>
      <c r="D2">
        <v>3</v>
      </c>
      <c r="E2">
        <v>1</v>
      </c>
      <c r="F2">
        <v>0</v>
      </c>
      <c r="G2">
        <v>1</v>
      </c>
      <c r="H2">
        <v>7</v>
      </c>
      <c r="I2">
        <v>0</v>
      </c>
      <c r="J2">
        <v>1</v>
      </c>
      <c r="K2">
        <v>0</v>
      </c>
      <c r="L2">
        <v>4</v>
      </c>
      <c r="M2">
        <v>5</v>
      </c>
      <c r="N2">
        <v>3</v>
      </c>
      <c r="O2">
        <v>2</v>
      </c>
      <c r="P2">
        <v>0</v>
      </c>
      <c r="Q2">
        <v>4</v>
      </c>
      <c r="R2">
        <v>3</v>
      </c>
      <c r="S2">
        <v>0</v>
      </c>
      <c r="T2">
        <v>0</v>
      </c>
      <c r="U2">
        <v>0</v>
      </c>
      <c r="V2">
        <v>8</v>
      </c>
      <c r="W2">
        <v>6</v>
      </c>
      <c r="X2">
        <v>8</v>
      </c>
      <c r="Y2">
        <v>0</v>
      </c>
      <c r="Z2">
        <v>0</v>
      </c>
      <c r="AA2">
        <v>8</v>
      </c>
      <c r="AB2">
        <v>7</v>
      </c>
      <c r="AC2">
        <v>8</v>
      </c>
      <c r="AD2">
        <v>0</v>
      </c>
      <c r="AE2">
        <v>1</v>
      </c>
      <c r="AF2">
        <v>0</v>
      </c>
      <c r="AG2">
        <v>8</v>
      </c>
      <c r="AH2">
        <v>2</v>
      </c>
      <c r="AI2">
        <v>0</v>
      </c>
      <c r="AJ2">
        <v>1</v>
      </c>
      <c r="AK2">
        <v>1</v>
      </c>
      <c r="AL2">
        <v>2</v>
      </c>
      <c r="AM2">
        <v>0</v>
      </c>
      <c r="AN2">
        <v>8</v>
      </c>
      <c r="AO2">
        <v>0</v>
      </c>
      <c r="AP2">
        <v>3</v>
      </c>
      <c r="AQ2">
        <v>2</v>
      </c>
      <c r="AR2">
        <v>3</v>
      </c>
      <c r="AS2">
        <v>0</v>
      </c>
      <c r="AT2">
        <v>0</v>
      </c>
      <c r="AU2">
        <v>6</v>
      </c>
      <c r="AV2">
        <v>1</v>
      </c>
      <c r="AW2">
        <v>4</v>
      </c>
      <c r="AX2">
        <v>3</v>
      </c>
      <c r="AY2">
        <v>0</v>
      </c>
      <c r="AZ2">
        <v>6</v>
      </c>
      <c r="BA2">
        <v>4</v>
      </c>
      <c r="BB2">
        <v>8</v>
      </c>
      <c r="BC2">
        <v>0</v>
      </c>
      <c r="BD2">
        <v>1</v>
      </c>
      <c r="BE2">
        <v>3</v>
      </c>
      <c r="BF2">
        <v>2</v>
      </c>
      <c r="BG2">
        <v>6</v>
      </c>
      <c r="BH2">
        <v>2</v>
      </c>
      <c r="BI2">
        <v>0</v>
      </c>
      <c r="BJ2">
        <v>3</v>
      </c>
      <c r="BK2">
        <v>2</v>
      </c>
      <c r="BL2">
        <v>3</v>
      </c>
      <c r="BM2">
        <v>1</v>
      </c>
      <c r="BN2">
        <v>0</v>
      </c>
      <c r="BO2">
        <v>4</v>
      </c>
      <c r="BP2">
        <v>8</v>
      </c>
      <c r="BQ2">
        <v>3</v>
      </c>
      <c r="BR2">
        <v>0</v>
      </c>
      <c r="BS2">
        <v>0</v>
      </c>
      <c r="BT2">
        <v>3</v>
      </c>
      <c r="BU2">
        <v>2</v>
      </c>
      <c r="BV2">
        <v>7</v>
      </c>
      <c r="BW2">
        <v>3</v>
      </c>
      <c r="BX2">
        <v>0</v>
      </c>
      <c r="BY2">
        <v>6</v>
      </c>
      <c r="BZ2">
        <v>7</v>
      </c>
      <c r="CA2">
        <v>0</v>
      </c>
      <c r="CB2">
        <v>0</v>
      </c>
      <c r="CC2">
        <v>0</v>
      </c>
      <c r="CD2">
        <v>0</v>
      </c>
      <c r="CE2">
        <v>2</v>
      </c>
      <c r="CF2">
        <v>0</v>
      </c>
      <c r="CG2">
        <v>3</v>
      </c>
      <c r="CH2">
        <v>0</v>
      </c>
      <c r="CI2">
        <v>0</v>
      </c>
      <c r="CJ2">
        <v>2</v>
      </c>
      <c r="CK2">
        <v>0</v>
      </c>
      <c r="CL2">
        <v>4</v>
      </c>
      <c r="CM2">
        <v>0</v>
      </c>
      <c r="CN2">
        <v>2</v>
      </c>
      <c r="CO2">
        <v>3</v>
      </c>
      <c r="CP2">
        <v>6</v>
      </c>
      <c r="CQ2">
        <v>0</v>
      </c>
      <c r="CR2">
        <v>0</v>
      </c>
      <c r="CS2">
        <v>6</v>
      </c>
      <c r="CT2">
        <v>8</v>
      </c>
      <c r="CU2">
        <v>7</v>
      </c>
      <c r="CV2">
        <v>0</v>
      </c>
      <c r="CW2">
        <v>0</v>
      </c>
      <c r="CX2">
        <v>1</v>
      </c>
      <c r="CY2">
        <v>7</v>
      </c>
      <c r="CZ2">
        <v>2</v>
      </c>
      <c r="DA2">
        <v>1</v>
      </c>
      <c r="DB2">
        <v>0</v>
      </c>
      <c r="DC2">
        <v>3</v>
      </c>
      <c r="DD2">
        <v>1</v>
      </c>
      <c r="DE2">
        <v>0</v>
      </c>
      <c r="DF2">
        <v>0</v>
      </c>
      <c r="DG2">
        <v>0</v>
      </c>
      <c r="DH2">
        <v>3</v>
      </c>
      <c r="DI2">
        <v>5</v>
      </c>
      <c r="DJ2">
        <v>1</v>
      </c>
      <c r="DK2">
        <v>0</v>
      </c>
      <c r="DL2">
        <v>0</v>
      </c>
      <c r="DM2">
        <v>4</v>
      </c>
      <c r="DN2">
        <v>3</v>
      </c>
      <c r="DO2">
        <v>0</v>
      </c>
      <c r="DP2">
        <v>0</v>
      </c>
      <c r="DQ2">
        <v>0</v>
      </c>
      <c r="DR2">
        <v>5</v>
      </c>
      <c r="DS2">
        <v>8</v>
      </c>
      <c r="DT2">
        <v>6</v>
      </c>
      <c r="DU2">
        <v>0</v>
      </c>
      <c r="DV2">
        <v>0</v>
      </c>
      <c r="DW2">
        <v>6</v>
      </c>
      <c r="DX2">
        <v>1</v>
      </c>
      <c r="DY2">
        <v>6</v>
      </c>
      <c r="DZ2">
        <v>0</v>
      </c>
      <c r="EA2">
        <v>0</v>
      </c>
      <c r="EB2">
        <v>6</v>
      </c>
      <c r="EC2">
        <v>5</v>
      </c>
      <c r="ED2">
        <v>5</v>
      </c>
      <c r="EE2">
        <v>2</v>
      </c>
      <c r="EF2">
        <v>0</v>
      </c>
      <c r="EG2">
        <v>0</v>
      </c>
      <c r="EH2">
        <v>7</v>
      </c>
      <c r="EI2">
        <v>6</v>
      </c>
      <c r="EJ2">
        <v>6</v>
      </c>
      <c r="EK2">
        <v>0</v>
      </c>
      <c r="EL2">
        <v>5</v>
      </c>
      <c r="EM2">
        <v>1</v>
      </c>
      <c r="EN2">
        <v>0</v>
      </c>
      <c r="EO2">
        <v>4</v>
      </c>
      <c r="EP2">
        <v>0</v>
      </c>
      <c r="EQ2">
        <v>0</v>
      </c>
      <c r="ER2">
        <v>1</v>
      </c>
      <c r="ES2">
        <v>2</v>
      </c>
      <c r="ET2">
        <v>0</v>
      </c>
      <c r="EU2">
        <v>0</v>
      </c>
      <c r="EV2">
        <v>5</v>
      </c>
      <c r="EW2">
        <v>0</v>
      </c>
      <c r="EX2">
        <v>3</v>
      </c>
      <c r="EY2">
        <v>0</v>
      </c>
      <c r="EZ2">
        <v>0</v>
      </c>
      <c r="FA2">
        <v>4</v>
      </c>
      <c r="FB2">
        <v>7</v>
      </c>
      <c r="FC2">
        <v>3</v>
      </c>
      <c r="FD2">
        <v>6</v>
      </c>
      <c r="FE2">
        <v>0</v>
      </c>
      <c r="FF2">
        <v>4</v>
      </c>
      <c r="FG2">
        <v>7</v>
      </c>
      <c r="FH2">
        <v>4</v>
      </c>
      <c r="FI2">
        <v>0</v>
      </c>
      <c r="FJ2">
        <v>0</v>
      </c>
      <c r="FK2">
        <v>4</v>
      </c>
      <c r="FL2">
        <v>7</v>
      </c>
      <c r="FM2">
        <v>7</v>
      </c>
      <c r="FN2">
        <v>0</v>
      </c>
      <c r="FO2">
        <v>0</v>
      </c>
      <c r="FP2">
        <v>2</v>
      </c>
      <c r="FQ2">
        <v>8</v>
      </c>
      <c r="FR2">
        <v>6</v>
      </c>
      <c r="FS2">
        <v>0</v>
      </c>
      <c r="FT2">
        <v>0</v>
      </c>
      <c r="FU2">
        <v>2</v>
      </c>
      <c r="FV2">
        <v>9</v>
      </c>
      <c r="FW2">
        <v>6</v>
      </c>
      <c r="FX2">
        <v>0</v>
      </c>
      <c r="FY2">
        <v>0</v>
      </c>
      <c r="FZ2">
        <v>1</v>
      </c>
      <c r="GA2">
        <v>0</v>
      </c>
      <c r="GB2">
        <v>1</v>
      </c>
      <c r="GC2">
        <v>4</v>
      </c>
      <c r="GD2">
        <v>0</v>
      </c>
      <c r="GE2">
        <v>3</v>
      </c>
      <c r="GF2">
        <v>0</v>
      </c>
      <c r="GG2">
        <v>6</v>
      </c>
      <c r="GH2">
        <v>0</v>
      </c>
      <c r="GI2">
        <v>0</v>
      </c>
      <c r="GJ2">
        <v>3</v>
      </c>
      <c r="GK2">
        <v>6</v>
      </c>
      <c r="GL2">
        <v>0</v>
      </c>
      <c r="GM2">
        <v>0</v>
      </c>
      <c r="GN2">
        <v>1</v>
      </c>
      <c r="GO2">
        <v>1</v>
      </c>
      <c r="GP2">
        <v>2</v>
      </c>
      <c r="GQ2">
        <v>7</v>
      </c>
      <c r="GR2">
        <v>0</v>
      </c>
      <c r="GS2">
        <v>0</v>
      </c>
      <c r="GT2">
        <v>8</v>
      </c>
      <c r="GU2">
        <v>0</v>
      </c>
      <c r="GV2">
        <v>6</v>
      </c>
      <c r="GW2">
        <v>0</v>
      </c>
      <c r="GX2">
        <v>0</v>
      </c>
      <c r="GY2">
        <v>0</v>
      </c>
      <c r="GZ2">
        <v>5</v>
      </c>
      <c r="HA2">
        <v>0</v>
      </c>
      <c r="HB2">
        <v>0</v>
      </c>
      <c r="HC2">
        <v>0</v>
      </c>
      <c r="HD2">
        <v>8</v>
      </c>
      <c r="HE2">
        <v>9</v>
      </c>
      <c r="HF2">
        <v>9</v>
      </c>
      <c r="HG2">
        <v>3</v>
      </c>
      <c r="HH2">
        <v>1</v>
      </c>
      <c r="HI2">
        <v>3</v>
      </c>
      <c r="HJ2">
        <v>2</v>
      </c>
      <c r="HK2">
        <v>8</v>
      </c>
      <c r="HL2">
        <v>0</v>
      </c>
      <c r="HM2">
        <v>0</v>
      </c>
      <c r="HN2">
        <v>2</v>
      </c>
      <c r="HO2">
        <v>1</v>
      </c>
      <c r="HP2">
        <v>9</v>
      </c>
      <c r="HQ2">
        <v>6</v>
      </c>
      <c r="HR2">
        <v>0</v>
      </c>
      <c r="HS2">
        <v>3</v>
      </c>
      <c r="HT2">
        <v>5</v>
      </c>
      <c r="HU2">
        <v>0</v>
      </c>
      <c r="HV2">
        <v>7</v>
      </c>
      <c r="HW2">
        <v>0</v>
      </c>
      <c r="HX2">
        <v>9</v>
      </c>
      <c r="HY2">
        <v>5</v>
      </c>
      <c r="HZ2">
        <v>1</v>
      </c>
      <c r="IA2">
        <v>0</v>
      </c>
      <c r="IB2">
        <v>0</v>
      </c>
      <c r="IC2">
        <v>9</v>
      </c>
      <c r="ID2">
        <v>9</v>
      </c>
      <c r="IE2">
        <v>1</v>
      </c>
      <c r="IF2">
        <v>0</v>
      </c>
      <c r="IG2">
        <v>2</v>
      </c>
      <c r="IH2">
        <v>4</v>
      </c>
      <c r="II2">
        <v>1</v>
      </c>
      <c r="IJ2">
        <v>4</v>
      </c>
      <c r="IK2">
        <v>0</v>
      </c>
      <c r="IL2">
        <v>0</v>
      </c>
      <c r="IM2">
        <v>6</v>
      </c>
      <c r="IN2">
        <v>5</v>
      </c>
      <c r="IO2">
        <v>0</v>
      </c>
      <c r="IP2">
        <v>0</v>
      </c>
      <c r="IQ2">
        <v>0</v>
      </c>
      <c r="IR2">
        <v>0</v>
      </c>
      <c r="IS2">
        <v>0</v>
      </c>
      <c r="IT2">
        <v>2</v>
      </c>
      <c r="IU2">
        <v>1</v>
      </c>
      <c r="IV2">
        <v>0</v>
      </c>
      <c r="IW2">
        <v>9</v>
      </c>
      <c r="IX2">
        <v>6</v>
      </c>
      <c r="IY2">
        <v>2</v>
      </c>
      <c r="IZ2">
        <v>5</v>
      </c>
      <c r="JA2">
        <v>0</v>
      </c>
      <c r="JB2">
        <v>9</v>
      </c>
      <c r="JC2">
        <v>5</v>
      </c>
      <c r="JD2">
        <v>0</v>
      </c>
      <c r="JE2">
        <v>0</v>
      </c>
      <c r="JF2" s="56">
        <v>0</v>
      </c>
      <c r="JG2" s="56">
        <v>1</v>
      </c>
      <c r="JH2" s="56">
        <v>1</v>
      </c>
      <c r="JI2" s="56">
        <v>6</v>
      </c>
      <c r="JJ2" s="57">
        <v>0</v>
      </c>
      <c r="JK2" s="56">
        <v>1</v>
      </c>
      <c r="JL2" s="56">
        <v>7</v>
      </c>
      <c r="JM2" s="56">
        <v>7</v>
      </c>
      <c r="JN2" s="56">
        <v>5</v>
      </c>
      <c r="JO2" s="56">
        <v>1</v>
      </c>
      <c r="JP2" s="56">
        <v>1</v>
      </c>
      <c r="JQ2" s="56">
        <v>0</v>
      </c>
      <c r="JR2" s="56">
        <v>3</v>
      </c>
      <c r="JS2" s="56">
        <v>4</v>
      </c>
      <c r="JT2" s="57">
        <v>0</v>
      </c>
      <c r="JU2" s="57">
        <v>0</v>
      </c>
      <c r="JV2" s="56">
        <v>0</v>
      </c>
      <c r="JW2" s="56">
        <v>9</v>
      </c>
      <c r="JX2" s="56">
        <v>3</v>
      </c>
      <c r="JY2" s="56">
        <v>1</v>
      </c>
      <c r="JZ2" s="56">
        <v>0</v>
      </c>
      <c r="KA2" s="56">
        <v>1</v>
      </c>
      <c r="KB2" s="56">
        <v>0</v>
      </c>
      <c r="KC2" s="56">
        <v>9</v>
      </c>
      <c r="KD2" s="56">
        <v>3</v>
      </c>
      <c r="KE2" s="56">
        <v>1</v>
      </c>
      <c r="KF2" s="56">
        <v>3</v>
      </c>
      <c r="KG2" s="56">
        <v>1</v>
      </c>
      <c r="KH2" s="56">
        <v>0</v>
      </c>
      <c r="KI2" s="56">
        <v>8</v>
      </c>
      <c r="KJ2" s="56">
        <v>9</v>
      </c>
      <c r="KK2" s="56">
        <v>7</v>
      </c>
      <c r="KL2" s="57">
        <v>0</v>
      </c>
      <c r="KM2" s="56">
        <v>0</v>
      </c>
      <c r="KN2" s="56">
        <v>1</v>
      </c>
      <c r="KO2" s="56">
        <v>4</v>
      </c>
      <c r="KP2" s="56">
        <v>8</v>
      </c>
      <c r="KQ2" s="56">
        <v>4</v>
      </c>
      <c r="KR2" s="56"/>
      <c r="KS2" s="56"/>
      <c r="KT2" s="56"/>
    </row>
    <row r="3" spans="1:307" x14ac:dyDescent="0.2">
      <c r="E3">
        <v>2</v>
      </c>
      <c r="J3">
        <v>2</v>
      </c>
      <c r="O3">
        <v>3</v>
      </c>
      <c r="S3">
        <v>1</v>
      </c>
      <c r="T3">
        <v>1</v>
      </c>
      <c r="X3">
        <v>9</v>
      </c>
      <c r="Y3">
        <v>1</v>
      </c>
      <c r="AC3">
        <v>9</v>
      </c>
      <c r="AD3">
        <v>1</v>
      </c>
      <c r="AH3">
        <v>3</v>
      </c>
      <c r="AI3">
        <v>1</v>
      </c>
      <c r="AN3">
        <v>9</v>
      </c>
      <c r="AR3">
        <v>4</v>
      </c>
      <c r="AS3">
        <v>1</v>
      </c>
      <c r="AX3">
        <v>4</v>
      </c>
      <c r="BC3">
        <v>1</v>
      </c>
      <c r="BH3">
        <v>3</v>
      </c>
      <c r="BM3">
        <v>2</v>
      </c>
      <c r="BQ3">
        <v>4</v>
      </c>
      <c r="BR3">
        <v>1</v>
      </c>
      <c r="CA3">
        <v>1</v>
      </c>
      <c r="CB3">
        <v>1</v>
      </c>
      <c r="CG3">
        <v>4</v>
      </c>
      <c r="CL3">
        <v>5</v>
      </c>
      <c r="CQ3">
        <v>1</v>
      </c>
      <c r="CU3">
        <v>8</v>
      </c>
      <c r="CV3">
        <v>1</v>
      </c>
      <c r="DA3">
        <v>2</v>
      </c>
      <c r="DE3">
        <v>1</v>
      </c>
      <c r="DF3">
        <v>1</v>
      </c>
      <c r="DK3">
        <v>1</v>
      </c>
      <c r="DO3">
        <v>1</v>
      </c>
      <c r="DP3">
        <v>1</v>
      </c>
      <c r="DT3">
        <v>7</v>
      </c>
      <c r="DU3">
        <v>1</v>
      </c>
      <c r="DY3">
        <v>7</v>
      </c>
      <c r="DZ3">
        <v>1</v>
      </c>
      <c r="EE3">
        <v>3</v>
      </c>
      <c r="EJ3">
        <v>7</v>
      </c>
      <c r="EO3">
        <v>5</v>
      </c>
      <c r="ET3">
        <v>1</v>
      </c>
      <c r="EX3">
        <v>4</v>
      </c>
      <c r="EY3">
        <v>1</v>
      </c>
      <c r="FD3">
        <v>7</v>
      </c>
      <c r="FI3">
        <v>1</v>
      </c>
      <c r="FM3">
        <v>8</v>
      </c>
      <c r="FN3">
        <v>1</v>
      </c>
      <c r="FR3">
        <v>7</v>
      </c>
      <c r="FS3">
        <v>1</v>
      </c>
      <c r="FX3">
        <v>1</v>
      </c>
      <c r="GH3">
        <v>1</v>
      </c>
      <c r="GK3">
        <v>7</v>
      </c>
      <c r="GL3">
        <v>1</v>
      </c>
      <c r="GM3">
        <v>1</v>
      </c>
      <c r="GQ3">
        <v>8</v>
      </c>
      <c r="GR3">
        <v>1</v>
      </c>
      <c r="GV3">
        <v>7</v>
      </c>
      <c r="GW3">
        <v>1</v>
      </c>
      <c r="GZ3">
        <v>6</v>
      </c>
      <c r="HA3">
        <v>1</v>
      </c>
      <c r="HB3">
        <v>1</v>
      </c>
      <c r="HG3">
        <v>4</v>
      </c>
      <c r="HK3">
        <v>9</v>
      </c>
      <c r="HL3">
        <v>1</v>
      </c>
      <c r="HQ3">
        <v>7</v>
      </c>
      <c r="HZ3">
        <v>2</v>
      </c>
      <c r="IA3">
        <v>1</v>
      </c>
      <c r="IF3">
        <v>1</v>
      </c>
      <c r="IJ3">
        <v>5</v>
      </c>
      <c r="IK3">
        <v>1</v>
      </c>
      <c r="IO3">
        <v>1</v>
      </c>
      <c r="IP3">
        <v>1</v>
      </c>
      <c r="IU3">
        <v>2</v>
      </c>
      <c r="IZ3">
        <v>6</v>
      </c>
      <c r="JD3">
        <v>1</v>
      </c>
      <c r="JE3">
        <v>1</v>
      </c>
      <c r="JF3" s="56"/>
      <c r="JG3" s="56"/>
      <c r="JH3" s="56"/>
      <c r="JI3" s="56">
        <v>7</v>
      </c>
      <c r="JJ3" s="57">
        <v>1</v>
      </c>
      <c r="JK3" s="56"/>
      <c r="JL3" s="56"/>
      <c r="JM3" s="56"/>
      <c r="JN3" s="56"/>
      <c r="JO3" s="56"/>
      <c r="JP3" s="56">
        <v>2</v>
      </c>
      <c r="JQ3" s="56"/>
      <c r="JR3" s="56"/>
      <c r="JS3" s="56">
        <v>5</v>
      </c>
      <c r="JT3" s="57">
        <v>1</v>
      </c>
      <c r="JU3" s="57">
        <v>1</v>
      </c>
      <c r="JV3" s="56"/>
      <c r="JW3" s="56"/>
      <c r="JX3" s="56"/>
      <c r="JY3" s="56"/>
      <c r="JZ3" s="56"/>
      <c r="KA3" s="56">
        <v>2</v>
      </c>
      <c r="KB3" s="56"/>
      <c r="KC3" s="56"/>
      <c r="KD3" s="56"/>
      <c r="KE3" s="56"/>
      <c r="KF3" s="56"/>
      <c r="KG3" s="56">
        <v>2</v>
      </c>
      <c r="KH3" s="56"/>
      <c r="KI3" s="56"/>
      <c r="KJ3" s="56"/>
      <c r="KK3" s="56">
        <v>8</v>
      </c>
      <c r="KL3" s="57">
        <v>1</v>
      </c>
      <c r="KM3" s="56"/>
      <c r="KN3" s="56"/>
      <c r="KO3" s="56"/>
      <c r="KP3" s="56"/>
      <c r="KQ3" s="56">
        <v>5</v>
      </c>
      <c r="KR3" s="56"/>
      <c r="KS3" s="56"/>
      <c r="KT3" s="56"/>
    </row>
    <row r="4" spans="1:307" x14ac:dyDescent="0.2">
      <c r="E4">
        <v>3</v>
      </c>
      <c r="J4">
        <v>3</v>
      </c>
      <c r="O4">
        <v>4</v>
      </c>
      <c r="T4">
        <v>2</v>
      </c>
      <c r="Y4">
        <v>2</v>
      </c>
      <c r="AD4">
        <v>2</v>
      </c>
      <c r="AI4">
        <v>2</v>
      </c>
      <c r="AS4">
        <v>2</v>
      </c>
      <c r="BH4">
        <v>4</v>
      </c>
      <c r="BM4">
        <v>3</v>
      </c>
      <c r="BR4">
        <v>2</v>
      </c>
      <c r="CB4">
        <v>2</v>
      </c>
      <c r="CL4">
        <v>6</v>
      </c>
      <c r="CQ4">
        <v>2</v>
      </c>
      <c r="CV4">
        <v>2</v>
      </c>
      <c r="DA4">
        <v>3</v>
      </c>
      <c r="DE4">
        <v>2</v>
      </c>
      <c r="DF4">
        <v>2</v>
      </c>
      <c r="DP4">
        <v>2</v>
      </c>
      <c r="DU4">
        <v>2</v>
      </c>
      <c r="DY4">
        <v>8</v>
      </c>
      <c r="DZ4">
        <v>2</v>
      </c>
      <c r="EE4">
        <v>4</v>
      </c>
      <c r="EO4">
        <v>6</v>
      </c>
      <c r="ET4">
        <v>2</v>
      </c>
      <c r="EY4">
        <v>2</v>
      </c>
      <c r="FD4">
        <v>8</v>
      </c>
      <c r="FI4">
        <v>2</v>
      </c>
      <c r="FN4">
        <v>2</v>
      </c>
      <c r="FS4">
        <v>2</v>
      </c>
      <c r="FX4">
        <v>2</v>
      </c>
      <c r="GH4">
        <v>2</v>
      </c>
      <c r="GL4">
        <v>2</v>
      </c>
      <c r="GM4">
        <v>2</v>
      </c>
      <c r="GR4">
        <v>2</v>
      </c>
      <c r="GV4">
        <v>8</v>
      </c>
      <c r="GW4">
        <v>2</v>
      </c>
      <c r="HA4">
        <v>2</v>
      </c>
      <c r="HB4">
        <v>2</v>
      </c>
      <c r="HG4">
        <v>5</v>
      </c>
      <c r="HL4">
        <v>2</v>
      </c>
      <c r="IA4">
        <v>2</v>
      </c>
      <c r="IF4">
        <v>2</v>
      </c>
      <c r="IK4">
        <v>2</v>
      </c>
      <c r="IP4">
        <v>2</v>
      </c>
      <c r="IU4">
        <v>3</v>
      </c>
      <c r="JE4">
        <v>2</v>
      </c>
      <c r="JF4" s="56"/>
      <c r="JG4" s="56"/>
      <c r="JH4" s="56"/>
      <c r="JI4" s="56">
        <v>8</v>
      </c>
      <c r="JJ4" s="57">
        <v>2</v>
      </c>
      <c r="JK4" s="56"/>
      <c r="JL4" s="56"/>
      <c r="JM4" s="56"/>
      <c r="JN4" s="56"/>
      <c r="JO4" s="56"/>
      <c r="JP4" s="56">
        <v>3</v>
      </c>
      <c r="JQ4" s="56"/>
      <c r="JR4" s="56"/>
      <c r="JS4" s="56"/>
      <c r="JT4" s="57">
        <v>2</v>
      </c>
      <c r="JU4" s="57">
        <v>2</v>
      </c>
      <c r="JV4" s="56"/>
      <c r="JW4" s="56"/>
      <c r="JX4" s="56"/>
      <c r="JY4" s="56"/>
      <c r="JZ4" s="56"/>
      <c r="KA4" s="56">
        <v>3</v>
      </c>
      <c r="KB4" s="56"/>
      <c r="KC4" s="56"/>
      <c r="KD4" s="56"/>
      <c r="KE4" s="56"/>
      <c r="KF4" s="56"/>
      <c r="KG4" s="56">
        <v>3</v>
      </c>
      <c r="KH4" s="56"/>
      <c r="KI4" s="56"/>
      <c r="KJ4" s="56"/>
      <c r="KK4" s="56"/>
      <c r="KL4" s="57">
        <v>2</v>
      </c>
      <c r="KM4" s="56"/>
      <c r="KN4" s="56"/>
      <c r="KO4" s="56"/>
      <c r="KP4" s="56"/>
      <c r="KQ4" s="56">
        <v>6</v>
      </c>
      <c r="KR4" s="56"/>
      <c r="KS4" s="56"/>
      <c r="KT4" s="56"/>
    </row>
    <row r="5" spans="1:307" x14ac:dyDescent="0.2">
      <c r="E5">
        <v>4</v>
      </c>
      <c r="J5">
        <v>4</v>
      </c>
      <c r="T5">
        <v>3</v>
      </c>
      <c r="Y5">
        <v>3</v>
      </c>
      <c r="AD5">
        <v>3</v>
      </c>
      <c r="AI5">
        <v>3</v>
      </c>
      <c r="AS5">
        <v>3</v>
      </c>
      <c r="BH5">
        <v>5</v>
      </c>
      <c r="BM5">
        <v>4</v>
      </c>
      <c r="BR5">
        <v>3</v>
      </c>
      <c r="CB5">
        <v>3</v>
      </c>
      <c r="CL5">
        <v>7</v>
      </c>
      <c r="CQ5">
        <v>3</v>
      </c>
      <c r="CV5">
        <v>3</v>
      </c>
      <c r="DE5">
        <v>3</v>
      </c>
      <c r="DF5">
        <v>3</v>
      </c>
      <c r="DP5">
        <v>3</v>
      </c>
      <c r="DU5">
        <v>3</v>
      </c>
      <c r="DZ5">
        <v>3</v>
      </c>
      <c r="EE5">
        <v>5</v>
      </c>
      <c r="EO5">
        <v>7</v>
      </c>
      <c r="EY5">
        <v>3</v>
      </c>
      <c r="FI5">
        <v>3</v>
      </c>
      <c r="FN5">
        <v>3</v>
      </c>
      <c r="FS5">
        <v>3</v>
      </c>
      <c r="FX5">
        <v>3</v>
      </c>
      <c r="GH5">
        <v>3</v>
      </c>
      <c r="GL5">
        <v>3</v>
      </c>
      <c r="GM5">
        <v>3</v>
      </c>
      <c r="GR5">
        <v>3</v>
      </c>
      <c r="GW5">
        <v>3</v>
      </c>
      <c r="HA5">
        <v>3</v>
      </c>
      <c r="HB5">
        <v>3</v>
      </c>
      <c r="HG5">
        <v>6</v>
      </c>
      <c r="HL5">
        <v>3</v>
      </c>
      <c r="IA5">
        <v>3</v>
      </c>
      <c r="IF5">
        <v>3</v>
      </c>
      <c r="IK5">
        <v>3</v>
      </c>
      <c r="IP5">
        <v>3</v>
      </c>
      <c r="IU5">
        <v>4</v>
      </c>
      <c r="JE5">
        <v>3</v>
      </c>
      <c r="JF5" s="56"/>
      <c r="JG5" s="56"/>
      <c r="JH5" s="56"/>
      <c r="JI5" s="56"/>
      <c r="JJ5" s="57">
        <v>3</v>
      </c>
      <c r="JK5" s="56"/>
      <c r="JL5" s="56"/>
      <c r="JM5" s="56"/>
      <c r="JN5" s="56"/>
      <c r="JO5" s="56"/>
      <c r="JP5" s="56">
        <v>4</v>
      </c>
      <c r="JQ5" s="56"/>
      <c r="JR5" s="56"/>
      <c r="JS5" s="56"/>
      <c r="JT5" s="57">
        <v>3</v>
      </c>
      <c r="JU5" s="57">
        <v>3</v>
      </c>
      <c r="JV5" s="56"/>
      <c r="JW5" s="56"/>
      <c r="JX5" s="56"/>
      <c r="JY5" s="56"/>
      <c r="JZ5" s="56"/>
      <c r="KA5" s="56">
        <v>4</v>
      </c>
      <c r="KB5" s="56"/>
      <c r="KC5" s="56"/>
      <c r="KD5" s="56"/>
      <c r="KE5" s="56"/>
      <c r="KF5" s="56"/>
      <c r="KG5" s="56">
        <v>4</v>
      </c>
      <c r="KH5" s="56"/>
      <c r="KI5" s="56"/>
      <c r="KJ5" s="56"/>
      <c r="KK5" s="56"/>
      <c r="KL5" s="57">
        <v>3</v>
      </c>
      <c r="KM5" s="56"/>
      <c r="KN5" s="56"/>
      <c r="KO5" s="56"/>
      <c r="KP5" s="56"/>
      <c r="KQ5" s="56"/>
      <c r="KR5" s="56"/>
      <c r="KS5" s="56"/>
      <c r="KT5" s="56"/>
    </row>
    <row r="6" spans="1:307" x14ac:dyDescent="0.2">
      <c r="E6">
        <v>5</v>
      </c>
      <c r="J6">
        <v>5</v>
      </c>
      <c r="T6">
        <v>4</v>
      </c>
      <c r="Y6">
        <v>4</v>
      </c>
      <c r="AD6">
        <v>4</v>
      </c>
      <c r="AI6">
        <v>4</v>
      </c>
      <c r="AS6">
        <v>4</v>
      </c>
      <c r="BH6">
        <v>6</v>
      </c>
      <c r="BM6">
        <v>5</v>
      </c>
      <c r="BR6">
        <v>4</v>
      </c>
      <c r="CB6">
        <v>4</v>
      </c>
      <c r="CL6">
        <v>8</v>
      </c>
      <c r="CQ6">
        <v>4</v>
      </c>
      <c r="CV6">
        <v>4</v>
      </c>
      <c r="DF6">
        <v>4</v>
      </c>
      <c r="DP6">
        <v>4</v>
      </c>
      <c r="DU6">
        <v>4</v>
      </c>
      <c r="DZ6">
        <v>4</v>
      </c>
      <c r="EY6">
        <v>4</v>
      </c>
      <c r="FI6">
        <v>4</v>
      </c>
      <c r="FN6">
        <v>4</v>
      </c>
      <c r="FS6">
        <v>4</v>
      </c>
      <c r="FX6">
        <v>4</v>
      </c>
      <c r="GH6">
        <v>4</v>
      </c>
      <c r="GL6">
        <v>4</v>
      </c>
      <c r="GM6">
        <v>4</v>
      </c>
      <c r="GR6">
        <v>4</v>
      </c>
      <c r="GW6">
        <v>4</v>
      </c>
      <c r="HA6">
        <v>4</v>
      </c>
      <c r="HB6">
        <v>4</v>
      </c>
      <c r="HG6">
        <v>7</v>
      </c>
      <c r="HL6">
        <v>4</v>
      </c>
      <c r="IA6">
        <v>4</v>
      </c>
      <c r="IF6">
        <v>4</v>
      </c>
      <c r="IK6">
        <v>4</v>
      </c>
      <c r="IP6">
        <v>4</v>
      </c>
      <c r="IU6">
        <v>5</v>
      </c>
      <c r="JE6">
        <v>4</v>
      </c>
      <c r="JF6" s="56"/>
      <c r="JG6" s="56"/>
      <c r="JH6" s="56"/>
      <c r="JI6" s="56"/>
      <c r="JJ6" s="57">
        <v>4</v>
      </c>
      <c r="JK6" s="56"/>
      <c r="JL6" s="56"/>
      <c r="JM6" s="56"/>
      <c r="JN6" s="56"/>
      <c r="JO6" s="56"/>
      <c r="JP6" s="56">
        <v>5</v>
      </c>
      <c r="JQ6" s="56"/>
      <c r="JR6" s="56"/>
      <c r="JS6" s="56"/>
      <c r="JT6" s="57">
        <v>4</v>
      </c>
      <c r="JU6" s="57">
        <v>4</v>
      </c>
      <c r="JV6" s="56"/>
      <c r="JW6" s="56"/>
      <c r="JX6" s="56"/>
      <c r="JY6" s="56"/>
      <c r="JZ6" s="56"/>
      <c r="KA6" s="56">
        <v>5</v>
      </c>
      <c r="KB6" s="56"/>
      <c r="KC6" s="56"/>
      <c r="KD6" s="56"/>
      <c r="KE6" s="56"/>
      <c r="KF6" s="56"/>
      <c r="KG6" s="56">
        <v>5</v>
      </c>
      <c r="KH6" s="56"/>
      <c r="KI6" s="56"/>
      <c r="KJ6" s="56"/>
      <c r="KK6" s="56"/>
      <c r="KL6" s="57">
        <v>4</v>
      </c>
      <c r="KM6" s="56"/>
      <c r="KN6" s="56"/>
      <c r="KO6" s="56"/>
      <c r="KP6" s="56"/>
      <c r="KQ6" s="56"/>
      <c r="KR6" s="56"/>
      <c r="KS6" s="56"/>
      <c r="KT6" s="56"/>
    </row>
    <row r="7" spans="1:307" x14ac:dyDescent="0.2">
      <c r="E7">
        <v>6</v>
      </c>
      <c r="T7">
        <v>5</v>
      </c>
      <c r="Y7">
        <v>5</v>
      </c>
      <c r="AD7">
        <v>5</v>
      </c>
      <c r="AI7">
        <v>5</v>
      </c>
      <c r="AS7">
        <v>5</v>
      </c>
      <c r="BH7">
        <v>7</v>
      </c>
      <c r="BM7">
        <v>6</v>
      </c>
      <c r="BR7">
        <v>5</v>
      </c>
      <c r="CB7">
        <v>5</v>
      </c>
      <c r="CV7">
        <v>5</v>
      </c>
      <c r="DF7">
        <v>5</v>
      </c>
      <c r="DP7">
        <v>5</v>
      </c>
      <c r="DU7">
        <v>5</v>
      </c>
      <c r="DZ7">
        <v>5</v>
      </c>
      <c r="EY7">
        <v>5</v>
      </c>
      <c r="FI7">
        <v>5</v>
      </c>
      <c r="FN7">
        <v>5</v>
      </c>
      <c r="FS7">
        <v>5</v>
      </c>
      <c r="FX7">
        <v>5</v>
      </c>
      <c r="GH7">
        <v>5</v>
      </c>
      <c r="GL7">
        <v>5</v>
      </c>
      <c r="GM7">
        <v>5</v>
      </c>
      <c r="GR7">
        <v>5</v>
      </c>
      <c r="GW7">
        <v>5</v>
      </c>
      <c r="HA7">
        <v>5</v>
      </c>
      <c r="HB7">
        <v>5</v>
      </c>
      <c r="HG7">
        <v>8</v>
      </c>
      <c r="HL7">
        <v>5</v>
      </c>
      <c r="IA7">
        <v>5</v>
      </c>
      <c r="IK7">
        <v>5</v>
      </c>
      <c r="IP7">
        <v>5</v>
      </c>
      <c r="JE7">
        <v>5</v>
      </c>
      <c r="JF7" s="56"/>
      <c r="JG7" s="56"/>
      <c r="JH7" s="56"/>
      <c r="JI7" s="56"/>
      <c r="JJ7" s="57">
        <v>5</v>
      </c>
      <c r="JK7" s="56"/>
      <c r="JL7" s="56"/>
      <c r="JM7" s="56"/>
      <c r="JN7" s="56"/>
      <c r="JO7" s="56"/>
      <c r="JP7" s="56">
        <v>6</v>
      </c>
      <c r="JQ7" s="56"/>
      <c r="JR7" s="56"/>
      <c r="JS7" s="56"/>
      <c r="JT7" s="57">
        <v>5</v>
      </c>
      <c r="JU7" s="57">
        <v>5</v>
      </c>
      <c r="JV7" s="56"/>
      <c r="JW7" s="56"/>
      <c r="JX7" s="56"/>
      <c r="JY7" s="56"/>
      <c r="JZ7" s="56"/>
      <c r="KA7" s="56">
        <v>6</v>
      </c>
      <c r="KB7" s="56"/>
      <c r="KC7" s="56"/>
      <c r="KD7" s="56"/>
      <c r="KE7" s="56"/>
      <c r="KF7" s="56"/>
      <c r="KG7" s="56"/>
      <c r="KH7" s="56"/>
      <c r="KI7" s="56"/>
      <c r="KJ7" s="56"/>
      <c r="KK7" s="56"/>
      <c r="KL7" s="57">
        <v>5</v>
      </c>
      <c r="KM7" s="56"/>
      <c r="KN7" s="56"/>
      <c r="KO7" s="56"/>
      <c r="KP7" s="56"/>
      <c r="KQ7" s="56"/>
      <c r="KR7" s="56"/>
      <c r="KS7" s="56"/>
      <c r="KT7" s="56"/>
    </row>
    <row r="8" spans="1:307" x14ac:dyDescent="0.2">
      <c r="T8">
        <v>6</v>
      </c>
      <c r="Y8">
        <v>6</v>
      </c>
      <c r="AD8">
        <v>6</v>
      </c>
      <c r="AI8">
        <v>6</v>
      </c>
      <c r="AS8">
        <v>6</v>
      </c>
      <c r="BH8">
        <v>8</v>
      </c>
      <c r="BM8">
        <v>7</v>
      </c>
      <c r="BR8">
        <v>6</v>
      </c>
      <c r="CB8">
        <v>6</v>
      </c>
      <c r="CV8">
        <v>6</v>
      </c>
      <c r="DF8">
        <v>6</v>
      </c>
      <c r="DP8">
        <v>6</v>
      </c>
      <c r="DU8">
        <v>6</v>
      </c>
      <c r="DZ8">
        <v>6</v>
      </c>
      <c r="EY8">
        <v>6</v>
      </c>
      <c r="FI8">
        <v>6</v>
      </c>
      <c r="FN8">
        <v>6</v>
      </c>
      <c r="FS8">
        <v>6</v>
      </c>
      <c r="FX8">
        <v>6</v>
      </c>
      <c r="GH8">
        <v>6</v>
      </c>
      <c r="GL8">
        <v>6</v>
      </c>
      <c r="GM8">
        <v>6</v>
      </c>
      <c r="GR8">
        <v>6</v>
      </c>
      <c r="GW8">
        <v>6</v>
      </c>
      <c r="HA8">
        <v>6</v>
      </c>
      <c r="HB8">
        <v>6</v>
      </c>
      <c r="HL8">
        <v>6</v>
      </c>
      <c r="IA8">
        <v>6</v>
      </c>
      <c r="IK8">
        <v>6</v>
      </c>
      <c r="IP8">
        <v>6</v>
      </c>
      <c r="JE8">
        <v>6</v>
      </c>
      <c r="JF8" s="56"/>
      <c r="JG8" s="56"/>
      <c r="JH8" s="56"/>
      <c r="JI8" s="56"/>
      <c r="JJ8" s="57">
        <v>6</v>
      </c>
      <c r="JK8" s="56"/>
      <c r="JL8" s="56"/>
      <c r="JM8" s="56"/>
      <c r="JN8" s="56"/>
      <c r="JO8" s="56"/>
      <c r="JP8" s="56"/>
      <c r="JQ8" s="56"/>
      <c r="JR8" s="56"/>
      <c r="JS8" s="56"/>
      <c r="JT8" s="57">
        <v>6</v>
      </c>
      <c r="JU8" s="57">
        <v>6</v>
      </c>
      <c r="JV8" s="56"/>
      <c r="JW8" s="56"/>
      <c r="JX8" s="56"/>
      <c r="JY8" s="56"/>
      <c r="JZ8" s="56"/>
      <c r="KA8" s="56"/>
      <c r="KB8" s="56"/>
      <c r="KC8" s="56"/>
      <c r="KD8" s="56"/>
      <c r="KE8" s="56"/>
      <c r="KF8" s="56"/>
      <c r="KG8" s="56"/>
      <c r="KH8" s="56"/>
      <c r="KI8" s="56"/>
      <c r="KJ8" s="56"/>
      <c r="KK8" s="56"/>
      <c r="KL8" s="57">
        <v>6</v>
      </c>
      <c r="KM8" s="56"/>
      <c r="KN8" s="56"/>
      <c r="KO8" s="56"/>
      <c r="KP8" s="56"/>
      <c r="KQ8" s="56"/>
      <c r="KR8" s="56"/>
      <c r="KS8" s="56"/>
      <c r="KT8" s="56"/>
    </row>
    <row r="9" spans="1:307" x14ac:dyDescent="0.2">
      <c r="T9">
        <v>7</v>
      </c>
      <c r="Y9">
        <v>7</v>
      </c>
      <c r="AD9">
        <v>7</v>
      </c>
      <c r="AI9">
        <v>7</v>
      </c>
      <c r="AS9">
        <v>7</v>
      </c>
      <c r="BM9">
        <v>8</v>
      </c>
      <c r="BR9">
        <v>7</v>
      </c>
      <c r="CB9">
        <v>7</v>
      </c>
      <c r="CV9">
        <v>7</v>
      </c>
      <c r="DF9">
        <v>7</v>
      </c>
      <c r="DP9">
        <v>7</v>
      </c>
      <c r="DU9">
        <v>7</v>
      </c>
      <c r="DZ9">
        <v>7</v>
      </c>
      <c r="EY9">
        <v>7</v>
      </c>
      <c r="FI9">
        <v>7</v>
      </c>
      <c r="FN9">
        <v>7</v>
      </c>
      <c r="FS9">
        <v>7</v>
      </c>
      <c r="FX9">
        <v>7</v>
      </c>
      <c r="GH9">
        <v>7</v>
      </c>
      <c r="GL9">
        <v>7</v>
      </c>
      <c r="GM9">
        <v>7</v>
      </c>
      <c r="GR9">
        <v>7</v>
      </c>
      <c r="GW9">
        <v>7</v>
      </c>
      <c r="HA9">
        <v>7</v>
      </c>
      <c r="HB9">
        <v>7</v>
      </c>
      <c r="HL9">
        <v>7</v>
      </c>
      <c r="IA9">
        <v>7</v>
      </c>
      <c r="IK9">
        <v>7</v>
      </c>
      <c r="IP9">
        <v>7</v>
      </c>
      <c r="JE9">
        <v>7</v>
      </c>
      <c r="JF9" s="56"/>
      <c r="JG9" s="56"/>
      <c r="JH9" s="56"/>
      <c r="JI9" s="56"/>
      <c r="JJ9" s="57">
        <v>7</v>
      </c>
      <c r="JK9" s="56"/>
      <c r="JL9" s="56"/>
      <c r="JM9" s="56"/>
      <c r="JN9" s="56"/>
      <c r="JO9" s="56"/>
      <c r="JP9" s="56"/>
      <c r="JQ9" s="56"/>
      <c r="JR9" s="56"/>
      <c r="JS9" s="56"/>
      <c r="JT9" s="57">
        <v>7</v>
      </c>
      <c r="JU9" s="57">
        <v>7</v>
      </c>
      <c r="JV9" s="56"/>
      <c r="JW9" s="56"/>
      <c r="JX9" s="56"/>
      <c r="JY9" s="56"/>
      <c r="JZ9" s="56"/>
      <c r="KA9" s="56"/>
      <c r="KB9" s="56"/>
      <c r="KC9" s="56"/>
      <c r="KD9" s="56"/>
      <c r="KE9" s="56"/>
      <c r="KF9" s="56"/>
      <c r="KG9" s="56"/>
      <c r="KH9" s="56"/>
      <c r="KI9" s="56"/>
      <c r="KJ9" s="56"/>
      <c r="KK9" s="56"/>
      <c r="KL9" s="57">
        <v>7</v>
      </c>
      <c r="KM9" s="56"/>
      <c r="KN9" s="56"/>
      <c r="KO9" s="56"/>
      <c r="KP9" s="56"/>
      <c r="KQ9" s="56"/>
      <c r="KR9" s="56"/>
      <c r="KS9" s="56"/>
      <c r="KT9" s="56"/>
    </row>
    <row r="10" spans="1:307" x14ac:dyDescent="0.2">
      <c r="T10">
        <v>8</v>
      </c>
      <c r="Y10">
        <v>8</v>
      </c>
      <c r="AD10">
        <v>8</v>
      </c>
      <c r="AI10">
        <v>8</v>
      </c>
      <c r="AS10">
        <v>8</v>
      </c>
      <c r="BM10">
        <v>9</v>
      </c>
      <c r="BR10">
        <v>8</v>
      </c>
      <c r="CB10">
        <v>8</v>
      </c>
      <c r="CV10">
        <v>8</v>
      </c>
      <c r="DF10">
        <v>8</v>
      </c>
      <c r="DP10">
        <v>8</v>
      </c>
      <c r="DU10">
        <v>8</v>
      </c>
      <c r="DZ10">
        <v>8</v>
      </c>
      <c r="EY10">
        <v>8</v>
      </c>
      <c r="FI10">
        <v>8</v>
      </c>
      <c r="FN10">
        <v>8</v>
      </c>
      <c r="FS10">
        <v>8</v>
      </c>
      <c r="FX10">
        <v>8</v>
      </c>
      <c r="GH10">
        <v>8</v>
      </c>
      <c r="GL10">
        <v>8</v>
      </c>
      <c r="GM10">
        <v>8</v>
      </c>
      <c r="GR10">
        <v>8</v>
      </c>
      <c r="GW10">
        <v>8</v>
      </c>
      <c r="HA10">
        <v>8</v>
      </c>
      <c r="HB10">
        <v>8</v>
      </c>
      <c r="HL10">
        <v>8</v>
      </c>
      <c r="IA10">
        <v>8</v>
      </c>
      <c r="IK10">
        <v>8</v>
      </c>
      <c r="IP10">
        <v>8</v>
      </c>
      <c r="JE10">
        <v>8</v>
      </c>
      <c r="JF10" s="56"/>
      <c r="JG10" s="56"/>
      <c r="JH10" s="56"/>
      <c r="JI10" s="56"/>
      <c r="JJ10" s="57">
        <v>8</v>
      </c>
      <c r="JK10" s="56"/>
      <c r="JL10" s="56"/>
      <c r="JM10" s="56"/>
      <c r="JN10" s="56"/>
      <c r="JO10" s="56"/>
      <c r="JP10" s="56"/>
      <c r="JQ10" s="56"/>
      <c r="JR10" s="56"/>
      <c r="JS10" s="56"/>
      <c r="JT10" s="57">
        <v>8</v>
      </c>
      <c r="JU10" s="57">
        <v>8</v>
      </c>
      <c r="JV10" s="56"/>
      <c r="JW10" s="56"/>
      <c r="JX10" s="56"/>
      <c r="JY10" s="56"/>
      <c r="JZ10" s="56"/>
      <c r="KA10" s="56"/>
      <c r="KB10" s="56"/>
      <c r="KC10" s="56"/>
      <c r="KD10" s="56"/>
      <c r="KE10" s="56"/>
      <c r="KF10" s="56"/>
      <c r="KG10" s="56"/>
      <c r="KH10" s="56"/>
      <c r="KI10" s="56"/>
      <c r="KJ10" s="56"/>
      <c r="KK10" s="56"/>
      <c r="KL10" s="57">
        <v>8</v>
      </c>
      <c r="KM10" s="56"/>
      <c r="KN10" s="56"/>
      <c r="KO10" s="56"/>
      <c r="KP10" s="56"/>
      <c r="KQ10" s="56"/>
      <c r="KR10" s="56"/>
      <c r="KS10" s="56"/>
      <c r="KT10" s="56"/>
    </row>
    <row r="11" spans="1:307" x14ac:dyDescent="0.2">
      <c r="T11">
        <v>9</v>
      </c>
      <c r="Y11">
        <v>9</v>
      </c>
      <c r="AD11">
        <v>9</v>
      </c>
      <c r="AI11">
        <v>9</v>
      </c>
      <c r="AS11">
        <v>9</v>
      </c>
      <c r="BR11">
        <v>9</v>
      </c>
      <c r="CB11">
        <v>9</v>
      </c>
      <c r="CV11">
        <v>9</v>
      </c>
      <c r="DF11">
        <v>9</v>
      </c>
      <c r="DP11">
        <v>9</v>
      </c>
      <c r="DU11">
        <v>9</v>
      </c>
      <c r="DZ11">
        <v>9</v>
      </c>
      <c r="EY11">
        <v>9</v>
      </c>
      <c r="FN11">
        <v>9</v>
      </c>
      <c r="FS11">
        <v>9</v>
      </c>
      <c r="FX11">
        <v>9</v>
      </c>
      <c r="GH11">
        <v>9</v>
      </c>
      <c r="GL11">
        <v>9</v>
      </c>
      <c r="GM11">
        <v>9</v>
      </c>
      <c r="GR11">
        <v>9</v>
      </c>
      <c r="GW11">
        <v>9</v>
      </c>
      <c r="HA11">
        <v>9</v>
      </c>
      <c r="HB11">
        <v>9</v>
      </c>
      <c r="HL11">
        <v>9</v>
      </c>
      <c r="IA11">
        <v>9</v>
      </c>
      <c r="IK11">
        <v>9</v>
      </c>
      <c r="IP11">
        <v>9</v>
      </c>
      <c r="JE11">
        <v>9</v>
      </c>
      <c r="JJ11" s="57">
        <v>9</v>
      </c>
      <c r="JT11" s="57">
        <v>9</v>
      </c>
      <c r="JU11" s="57">
        <v>9</v>
      </c>
      <c r="KL11" s="57">
        <v>9</v>
      </c>
    </row>
    <row r="16" spans="1:307" x14ac:dyDescent="0.2">
      <c r="JO16" s="58"/>
      <c r="JP16" s="58"/>
      <c r="JQ16" s="58"/>
      <c r="JR16" s="58"/>
      <c r="JS16" s="58"/>
      <c r="JT16" s="58"/>
      <c r="JU16" s="58"/>
      <c r="JV16" s="58"/>
      <c r="JW16" s="58"/>
      <c r="JX16" s="58"/>
      <c r="JY16" s="58"/>
    </row>
    <row r="17" spans="275:285" x14ac:dyDescent="0.2">
      <c r="JO17" s="58"/>
      <c r="JP17" s="58"/>
      <c r="JQ17" s="58"/>
      <c r="JR17" s="58"/>
      <c r="JS17" s="58"/>
      <c r="JT17" s="58"/>
      <c r="JU17" s="58"/>
      <c r="JV17" s="58"/>
      <c r="JW17" s="58"/>
      <c r="JX17" s="58"/>
      <c r="JY17" s="58"/>
    </row>
    <row r="18" spans="275:285" x14ac:dyDescent="0.2">
      <c r="JO18" s="58"/>
      <c r="JP18" s="58"/>
      <c r="JQ18" s="58"/>
      <c r="JR18" s="58"/>
      <c r="JS18" s="58"/>
      <c r="JT18" s="58"/>
      <c r="JU18" s="58"/>
      <c r="JV18" s="58"/>
      <c r="JW18" s="58"/>
      <c r="JX18" s="58"/>
      <c r="JY18" s="58"/>
    </row>
    <row r="19" spans="275:285" x14ac:dyDescent="0.2">
      <c r="JO19" s="58"/>
      <c r="JP19" s="58"/>
      <c r="JQ19" s="58"/>
      <c r="JR19" s="58"/>
      <c r="JS19" s="58"/>
      <c r="JT19" s="58"/>
      <c r="JU19" s="58"/>
      <c r="JV19" s="58"/>
      <c r="JW19" s="58"/>
      <c r="JX19" s="58"/>
      <c r="JY19" s="58"/>
    </row>
    <row r="20" spans="275:285" x14ac:dyDescent="0.2">
      <c r="JO20" s="58"/>
      <c r="JP20" s="58"/>
      <c r="JQ20" s="58"/>
      <c r="JR20" s="58"/>
      <c r="JS20" s="58"/>
      <c r="JT20" s="58"/>
      <c r="JU20" s="58"/>
      <c r="JV20" s="58"/>
      <c r="JW20" s="58"/>
      <c r="JX20" s="58"/>
      <c r="JY20" s="58"/>
    </row>
    <row r="21" spans="275:285" x14ac:dyDescent="0.2">
      <c r="JO21" s="58"/>
      <c r="JP21" s="58"/>
      <c r="JQ21" s="58"/>
      <c r="JR21" s="58"/>
      <c r="JS21" s="58"/>
      <c r="JT21" s="58"/>
      <c r="JU21" s="58"/>
      <c r="JV21" s="58"/>
      <c r="JW21" s="58"/>
      <c r="JX21" s="58"/>
      <c r="JY21" s="58"/>
    </row>
    <row r="22" spans="275:285" x14ac:dyDescent="0.2">
      <c r="JO22" s="58"/>
      <c r="JP22" s="58"/>
      <c r="JQ22" s="58"/>
      <c r="JR22" s="58"/>
      <c r="JS22" s="58"/>
      <c r="JT22" s="58"/>
      <c r="JU22" s="58"/>
      <c r="JV22" s="58"/>
      <c r="JW22" s="58"/>
      <c r="JX22" s="58"/>
      <c r="JY22" s="58"/>
    </row>
    <row r="23" spans="275:285" x14ac:dyDescent="0.2">
      <c r="JO23" s="59"/>
      <c r="JP23" s="59"/>
      <c r="JQ23" s="59"/>
      <c r="JR23" s="59"/>
      <c r="JS23" s="59"/>
      <c r="JT23" s="59"/>
      <c r="JU23" s="59"/>
      <c r="JV23" s="59"/>
      <c r="JW23" s="59"/>
      <c r="JX23" s="59"/>
      <c r="JY23" s="59"/>
    </row>
  </sheetData>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304</vt:i4>
      </vt:variant>
    </vt:vector>
  </HeadingPairs>
  <TitlesOfParts>
    <vt:vector size="307" baseType="lpstr">
      <vt:lpstr>医療機関情報</vt:lpstr>
      <vt:lpstr>secret</vt:lpstr>
      <vt:lpstr>secret2</vt:lpstr>
      <vt:lpstr>APC_1</vt:lpstr>
      <vt:lpstr>APC_2</vt:lpstr>
      <vt:lpstr>APC_3</vt:lpstr>
      <vt:lpstr>APC_4</vt:lpstr>
      <vt:lpstr>APC_5</vt:lpstr>
      <vt:lpstr>ATM_1</vt:lpstr>
      <vt:lpstr>ATM_2</vt:lpstr>
      <vt:lpstr>ATM_3</vt:lpstr>
      <vt:lpstr>ATM_4</vt:lpstr>
      <vt:lpstr>ATM_5</vt:lpstr>
      <vt:lpstr>AXIN2_1</vt:lpstr>
      <vt:lpstr>AXIN2_2</vt:lpstr>
      <vt:lpstr>AXIN2_3</vt:lpstr>
      <vt:lpstr>AXIN2_4</vt:lpstr>
      <vt:lpstr>AXIN2_5</vt:lpstr>
      <vt:lpstr>BMPR1A_1</vt:lpstr>
      <vt:lpstr>BMPR1A_2</vt:lpstr>
      <vt:lpstr>BMPR1A_3</vt:lpstr>
      <vt:lpstr>BMPR1A_4</vt:lpstr>
      <vt:lpstr>BMPR1A_5</vt:lpstr>
      <vt:lpstr>BRCA1_1</vt:lpstr>
      <vt:lpstr>BRCA1_2</vt:lpstr>
      <vt:lpstr>BRCA1_3</vt:lpstr>
      <vt:lpstr>BRCA1_4</vt:lpstr>
      <vt:lpstr>BRCA1_5</vt:lpstr>
      <vt:lpstr>BRCA2_1</vt:lpstr>
      <vt:lpstr>BRCA2_2</vt:lpstr>
      <vt:lpstr>BRCA2_3</vt:lpstr>
      <vt:lpstr>BRCA2_4</vt:lpstr>
      <vt:lpstr>BRCA2_5</vt:lpstr>
      <vt:lpstr>BRIP1_1</vt:lpstr>
      <vt:lpstr>BRIP1_2</vt:lpstr>
      <vt:lpstr>BRIP1_3</vt:lpstr>
      <vt:lpstr>BRIP1_4</vt:lpstr>
      <vt:lpstr>BRIP1_5</vt:lpstr>
      <vt:lpstr>CDH1_1</vt:lpstr>
      <vt:lpstr>CDH1_2</vt:lpstr>
      <vt:lpstr>CDH1_3</vt:lpstr>
      <vt:lpstr>CDH1_4</vt:lpstr>
      <vt:lpstr>CDH1_5</vt:lpstr>
      <vt:lpstr>CDKN2A_1</vt:lpstr>
      <vt:lpstr>CDKN2A_2</vt:lpstr>
      <vt:lpstr>CDKN2A_3</vt:lpstr>
      <vt:lpstr>CDKN2A_4</vt:lpstr>
      <vt:lpstr>CDKN2A_5</vt:lpstr>
      <vt:lpstr>CHEK2_1</vt:lpstr>
      <vt:lpstr>CHEK2_2</vt:lpstr>
      <vt:lpstr>CHEK2_3</vt:lpstr>
      <vt:lpstr>CHEK2_4</vt:lpstr>
      <vt:lpstr>CHEK2_5</vt:lpstr>
      <vt:lpstr>DDX41_1</vt:lpstr>
      <vt:lpstr>DDX41_2</vt:lpstr>
      <vt:lpstr>DDX41_3</vt:lpstr>
      <vt:lpstr>DDX41_4</vt:lpstr>
      <vt:lpstr>DDX41_5</vt:lpstr>
      <vt:lpstr>DDX41_6</vt:lpstr>
      <vt:lpstr>DICER1_1</vt:lpstr>
      <vt:lpstr>DICER1_2</vt:lpstr>
      <vt:lpstr>DICER1_3</vt:lpstr>
      <vt:lpstr>DICER1_4</vt:lpstr>
      <vt:lpstr>DICER1_5</vt:lpstr>
      <vt:lpstr>EPCAM_1</vt:lpstr>
      <vt:lpstr>EPCAM_2</vt:lpstr>
      <vt:lpstr>EPCAM_3</vt:lpstr>
      <vt:lpstr>EPCAM_4</vt:lpstr>
      <vt:lpstr>EPCAM_5</vt:lpstr>
      <vt:lpstr>ETV6_1</vt:lpstr>
      <vt:lpstr>ETV6_2</vt:lpstr>
      <vt:lpstr>ETV6_3</vt:lpstr>
      <vt:lpstr>ETV6_4</vt:lpstr>
      <vt:lpstr>ETV6_5</vt:lpstr>
      <vt:lpstr>FANCA_1</vt:lpstr>
      <vt:lpstr>FANCA_2</vt:lpstr>
      <vt:lpstr>FANCA_3</vt:lpstr>
      <vt:lpstr>FANCA_4</vt:lpstr>
      <vt:lpstr>FANCA_5</vt:lpstr>
      <vt:lpstr>FANCB_1</vt:lpstr>
      <vt:lpstr>FANCB_2</vt:lpstr>
      <vt:lpstr>FANCB_3</vt:lpstr>
      <vt:lpstr>FANCB_4</vt:lpstr>
      <vt:lpstr>FANCB_5</vt:lpstr>
      <vt:lpstr>FANCC_1</vt:lpstr>
      <vt:lpstr>FANCC_2</vt:lpstr>
      <vt:lpstr>FANCC_3</vt:lpstr>
      <vt:lpstr>FANCC_4</vt:lpstr>
      <vt:lpstr>FANCC_5</vt:lpstr>
      <vt:lpstr>FANCG_1</vt:lpstr>
      <vt:lpstr>FANCG_2</vt:lpstr>
      <vt:lpstr>FANCG_3</vt:lpstr>
      <vt:lpstr>FANCG_4</vt:lpstr>
      <vt:lpstr>FANCG_5</vt:lpstr>
      <vt:lpstr>FH_1</vt:lpstr>
      <vt:lpstr>FH_2</vt:lpstr>
      <vt:lpstr>FH_3</vt:lpstr>
      <vt:lpstr>FH_4</vt:lpstr>
      <vt:lpstr>FH_5</vt:lpstr>
      <vt:lpstr>FLCN_1</vt:lpstr>
      <vt:lpstr>FLCN_2</vt:lpstr>
      <vt:lpstr>FLCN_3</vt:lpstr>
      <vt:lpstr>FLCN_4</vt:lpstr>
      <vt:lpstr>FLCN_5</vt:lpstr>
      <vt:lpstr>GREM1_1</vt:lpstr>
      <vt:lpstr>GREM1_2</vt:lpstr>
      <vt:lpstr>GREM1_3</vt:lpstr>
      <vt:lpstr>GREM1_4</vt:lpstr>
      <vt:lpstr>GREM1_5</vt:lpstr>
      <vt:lpstr>MAX_1</vt:lpstr>
      <vt:lpstr>MAX_2</vt:lpstr>
      <vt:lpstr>MAX_3</vt:lpstr>
      <vt:lpstr>MAX_4</vt:lpstr>
      <vt:lpstr>MAX_5</vt:lpstr>
      <vt:lpstr>MEN1_1</vt:lpstr>
      <vt:lpstr>MEN1_2</vt:lpstr>
      <vt:lpstr>MEN1_3</vt:lpstr>
      <vt:lpstr>MEN1_4</vt:lpstr>
      <vt:lpstr>MEN1_5</vt:lpstr>
      <vt:lpstr>MLH1_1</vt:lpstr>
      <vt:lpstr>MLH1_2</vt:lpstr>
      <vt:lpstr>MLH1_3</vt:lpstr>
      <vt:lpstr>MLH1_4</vt:lpstr>
      <vt:lpstr>MLH1_5</vt:lpstr>
      <vt:lpstr>MSH2_1</vt:lpstr>
      <vt:lpstr>MSH2_2</vt:lpstr>
      <vt:lpstr>MSH2_3</vt:lpstr>
      <vt:lpstr>MSH2_4</vt:lpstr>
      <vt:lpstr>MSH2_5</vt:lpstr>
      <vt:lpstr>MSH3_1</vt:lpstr>
      <vt:lpstr>MSH3_2</vt:lpstr>
      <vt:lpstr>MSH3_3</vt:lpstr>
      <vt:lpstr>MSH3_4</vt:lpstr>
      <vt:lpstr>MSH3_5</vt:lpstr>
      <vt:lpstr>MSH6_1</vt:lpstr>
      <vt:lpstr>MSH6_2</vt:lpstr>
      <vt:lpstr>MSH6_3</vt:lpstr>
      <vt:lpstr>MSH6_4</vt:lpstr>
      <vt:lpstr>MSH6_5</vt:lpstr>
      <vt:lpstr>MUTYH_1</vt:lpstr>
      <vt:lpstr>MUTYH_2</vt:lpstr>
      <vt:lpstr>MUTYH_3</vt:lpstr>
      <vt:lpstr>MUTYH_4</vt:lpstr>
      <vt:lpstr>MUTYH_5</vt:lpstr>
      <vt:lpstr>NBN_1</vt:lpstr>
      <vt:lpstr>NBN_2</vt:lpstr>
      <vt:lpstr>NBN_3</vt:lpstr>
      <vt:lpstr>NBN_4</vt:lpstr>
      <vt:lpstr>NBN_5</vt:lpstr>
      <vt:lpstr>NF1_1</vt:lpstr>
      <vt:lpstr>NF1_2</vt:lpstr>
      <vt:lpstr>NF1_3</vt:lpstr>
      <vt:lpstr>NF1_4</vt:lpstr>
      <vt:lpstr>NF1_5</vt:lpstr>
      <vt:lpstr>NF2_1</vt:lpstr>
      <vt:lpstr>NF2_2</vt:lpstr>
      <vt:lpstr>NF2_3</vt:lpstr>
      <vt:lpstr>NF2_4</vt:lpstr>
      <vt:lpstr>NF2_5</vt:lpstr>
      <vt:lpstr>NTHL1_1</vt:lpstr>
      <vt:lpstr>NTHL1_2</vt:lpstr>
      <vt:lpstr>NTHL1_3</vt:lpstr>
      <vt:lpstr>NTHL1_4</vt:lpstr>
      <vt:lpstr>NTHL1_5</vt:lpstr>
      <vt:lpstr>PALB2_1</vt:lpstr>
      <vt:lpstr>PALB2_2</vt:lpstr>
      <vt:lpstr>PALB2_3</vt:lpstr>
      <vt:lpstr>PALB2_4</vt:lpstr>
      <vt:lpstr>PALB2_5</vt:lpstr>
      <vt:lpstr>PMS2_1</vt:lpstr>
      <vt:lpstr>PMS2_2</vt:lpstr>
      <vt:lpstr>PMS2_3</vt:lpstr>
      <vt:lpstr>PMS2_4</vt:lpstr>
      <vt:lpstr>PMS2_5</vt:lpstr>
      <vt:lpstr>POLD1_1</vt:lpstr>
      <vt:lpstr>POLD1_2</vt:lpstr>
      <vt:lpstr>POLD1_3</vt:lpstr>
      <vt:lpstr>POLD1_4</vt:lpstr>
      <vt:lpstr>POLD1_5</vt:lpstr>
      <vt:lpstr>POLE_1</vt:lpstr>
      <vt:lpstr>POLE_2</vt:lpstr>
      <vt:lpstr>POLE_3</vt:lpstr>
      <vt:lpstr>POLE_4</vt:lpstr>
      <vt:lpstr>POLE_5</vt:lpstr>
      <vt:lpstr>医療機関情報!Print_Area</vt:lpstr>
      <vt:lpstr>PTEN_1</vt:lpstr>
      <vt:lpstr>PTEN_2</vt:lpstr>
      <vt:lpstr>PTEN_3</vt:lpstr>
      <vt:lpstr>PTEN_4</vt:lpstr>
      <vt:lpstr>PTEN_5</vt:lpstr>
      <vt:lpstr>RAD51C_1</vt:lpstr>
      <vt:lpstr>RAD51C_2</vt:lpstr>
      <vt:lpstr>RAD51C_3</vt:lpstr>
      <vt:lpstr>RAD51C_4</vt:lpstr>
      <vt:lpstr>RAD51C_5</vt:lpstr>
      <vt:lpstr>RAD51D_1</vt:lpstr>
      <vt:lpstr>RAD51D_2</vt:lpstr>
      <vt:lpstr>RAD51D_3</vt:lpstr>
      <vt:lpstr>RAD51D_4</vt:lpstr>
      <vt:lpstr>RAD51D_5</vt:lpstr>
      <vt:lpstr>RB1_1</vt:lpstr>
      <vt:lpstr>RB1_2</vt:lpstr>
      <vt:lpstr>RB1_3</vt:lpstr>
      <vt:lpstr>RB1_4</vt:lpstr>
      <vt:lpstr>RB1_5</vt:lpstr>
      <vt:lpstr>RET_1</vt:lpstr>
      <vt:lpstr>RET_2</vt:lpstr>
      <vt:lpstr>RET_3</vt:lpstr>
      <vt:lpstr>RET_4</vt:lpstr>
      <vt:lpstr>RET_5</vt:lpstr>
      <vt:lpstr>RUNX1_1</vt:lpstr>
      <vt:lpstr>RUNX1_2</vt:lpstr>
      <vt:lpstr>RUNX1_3</vt:lpstr>
      <vt:lpstr>RUNX1_4</vt:lpstr>
      <vt:lpstr>RUNX1_5</vt:lpstr>
      <vt:lpstr>SAMD9_1</vt:lpstr>
      <vt:lpstr>SAMD9_2</vt:lpstr>
      <vt:lpstr>SAMD9_3</vt:lpstr>
      <vt:lpstr>SAMD9_4</vt:lpstr>
      <vt:lpstr>SAMD9_5</vt:lpstr>
      <vt:lpstr>SAMD9_6</vt:lpstr>
      <vt:lpstr>SAMD9L_1</vt:lpstr>
      <vt:lpstr>SAMD9L_2</vt:lpstr>
      <vt:lpstr>SAMD9L_3</vt:lpstr>
      <vt:lpstr>SAMD9L_4</vt:lpstr>
      <vt:lpstr>SAMD9L_5</vt:lpstr>
      <vt:lpstr>SAMD9L_6</vt:lpstr>
      <vt:lpstr>SDHA_1</vt:lpstr>
      <vt:lpstr>SDHA_2</vt:lpstr>
      <vt:lpstr>SDHA_3</vt:lpstr>
      <vt:lpstr>SDHA_4</vt:lpstr>
      <vt:lpstr>SDHA_5</vt:lpstr>
      <vt:lpstr>SDHAF2_1</vt:lpstr>
      <vt:lpstr>SDHAF2_2</vt:lpstr>
      <vt:lpstr>SDHAF2_3</vt:lpstr>
      <vt:lpstr>SDHAF2_4</vt:lpstr>
      <vt:lpstr>SDHAF2_5</vt:lpstr>
      <vt:lpstr>SDHB_1</vt:lpstr>
      <vt:lpstr>SDHB_2</vt:lpstr>
      <vt:lpstr>SDHB_3</vt:lpstr>
      <vt:lpstr>SDHB_4</vt:lpstr>
      <vt:lpstr>SDHB_5</vt:lpstr>
      <vt:lpstr>SDHC_1</vt:lpstr>
      <vt:lpstr>SDHC_2</vt:lpstr>
      <vt:lpstr>SDHC_3</vt:lpstr>
      <vt:lpstr>SDHC_4</vt:lpstr>
      <vt:lpstr>SDHC_5</vt:lpstr>
      <vt:lpstr>SDHD_1</vt:lpstr>
      <vt:lpstr>SDHD_2</vt:lpstr>
      <vt:lpstr>SDHD_3</vt:lpstr>
      <vt:lpstr>SDHD_4</vt:lpstr>
      <vt:lpstr>SDHD_5</vt:lpstr>
      <vt:lpstr>SMAD3_1</vt:lpstr>
      <vt:lpstr>SMAD3_2</vt:lpstr>
      <vt:lpstr>SMAD3_3</vt:lpstr>
      <vt:lpstr>SMAD3_4</vt:lpstr>
      <vt:lpstr>SMAD3_5</vt:lpstr>
      <vt:lpstr>SMAD4_1</vt:lpstr>
      <vt:lpstr>SMAD4_2</vt:lpstr>
      <vt:lpstr>SMAD4_3</vt:lpstr>
      <vt:lpstr>SMAD4_4</vt:lpstr>
      <vt:lpstr>SMAD4_5</vt:lpstr>
      <vt:lpstr>STK11_1</vt:lpstr>
      <vt:lpstr>STK11_2</vt:lpstr>
      <vt:lpstr>STK11_3</vt:lpstr>
      <vt:lpstr>STK11_4</vt:lpstr>
      <vt:lpstr>STK11_5</vt:lpstr>
      <vt:lpstr>TGFBR1_1</vt:lpstr>
      <vt:lpstr>TGFBR1_2</vt:lpstr>
      <vt:lpstr>TGFBR1_3</vt:lpstr>
      <vt:lpstr>TGFBR1_4</vt:lpstr>
      <vt:lpstr>TGFBR1_5</vt:lpstr>
      <vt:lpstr>TGFBR2_1</vt:lpstr>
      <vt:lpstr>TGFBR2_2</vt:lpstr>
      <vt:lpstr>TGFBR2_3</vt:lpstr>
      <vt:lpstr>TGFBR2_4</vt:lpstr>
      <vt:lpstr>TGFBR2_5</vt:lpstr>
      <vt:lpstr>TMEM127_1</vt:lpstr>
      <vt:lpstr>TMEM127_2</vt:lpstr>
      <vt:lpstr>TMEM127_3</vt:lpstr>
      <vt:lpstr>TMEM127_4</vt:lpstr>
      <vt:lpstr>TMEM127_5</vt:lpstr>
      <vt:lpstr>TP53_1</vt:lpstr>
      <vt:lpstr>TP53_2</vt:lpstr>
      <vt:lpstr>TP53_3</vt:lpstr>
      <vt:lpstr>TP53_4</vt:lpstr>
      <vt:lpstr>TP53_5</vt:lpstr>
      <vt:lpstr>TSC1_1</vt:lpstr>
      <vt:lpstr>TSC1_2</vt:lpstr>
      <vt:lpstr>TSC1_3</vt:lpstr>
      <vt:lpstr>TSC1_4</vt:lpstr>
      <vt:lpstr>TSC1_5</vt:lpstr>
      <vt:lpstr>TSC2_1</vt:lpstr>
      <vt:lpstr>TSC2_2</vt:lpstr>
      <vt:lpstr>TSC2_3</vt:lpstr>
      <vt:lpstr>TSC2_4</vt:lpstr>
      <vt:lpstr>TSC2_5</vt:lpstr>
      <vt:lpstr>VHL_1</vt:lpstr>
      <vt:lpstr>VHL_2</vt:lpstr>
      <vt:lpstr>VHL_3</vt:lpstr>
      <vt:lpstr>VHL_4</vt:lpstr>
      <vt:lpstr>VHL_5</vt:lpstr>
      <vt:lpstr>WT1_1</vt:lpstr>
      <vt:lpstr>WT1_2</vt:lpstr>
      <vt:lpstr>WT1_3</vt:lpstr>
      <vt:lpstr>WT1_4</vt:lpstr>
      <vt:lpstr>WT1_5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2025-10-21T03:57:52Z</dcterms:modified>
</cp:coreProperties>
</file>